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osephstanford/Library/CloudStorage/Box-Box/!OCRH/CEIBA/manuscripts/pregnancies paper/submit PLOS One/data repository/"/>
    </mc:Choice>
  </mc:AlternateContent>
  <xr:revisionPtr revIDLastSave="0" documentId="13_ncr:1_{D9773ADA-12FE-3F41-A526-8B373F323E9F}" xr6:coauthVersionLast="47" xr6:coauthVersionMax="47" xr10:uidLastSave="{00000000-0000-0000-0000-000000000000}"/>
  <bookViews>
    <workbookView xWindow="30600" yWindow="500" windowWidth="35480" windowHeight="21100" tabRatio="500" xr2:uid="{00000000-000D-0000-FFFF-FFFF00000000}"/>
  </bookViews>
  <sheets>
    <sheet name="reasons CrM preg class" sheetId="1" r:id="rId1"/>
  </sheets>
  <definedNames>
    <definedName name="npreg">'reasons CrM preg class'!$B$77</definedName>
    <definedName name="npregclass1">'reasons CrM preg class'!$B$69</definedName>
    <definedName name="npregclass2A">'reasons CrM preg class'!$B$70</definedName>
    <definedName name="npregclass2B">'reasons CrM preg class'!$B$71</definedName>
    <definedName name="npregclass2C">'reasons CrM preg class'!$B$72</definedName>
    <definedName name="npregclass2D">'reasons CrM preg class'!$B$73</definedName>
    <definedName name="npregclass3">'reasons CrM preg class'!$B$76</definedName>
    <definedName name="npregclass99">'reasons CrM preg class'!$B$75</definedName>
    <definedName name="pregclassdata">'reasons CrM preg class'!$C$2:$DT$2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U63" i="1" l="1"/>
  <c r="DU64" i="1"/>
  <c r="DU65" i="1"/>
  <c r="DU62" i="1"/>
  <c r="DU50" i="1"/>
  <c r="DU51" i="1"/>
  <c r="DU52" i="1"/>
  <c r="DU53" i="1"/>
  <c r="DU54" i="1"/>
  <c r="DU55" i="1"/>
  <c r="DU56" i="1"/>
  <c r="DU57" i="1"/>
  <c r="DU58" i="1"/>
  <c r="DU59" i="1"/>
  <c r="DU60" i="1"/>
  <c r="DU49" i="1"/>
  <c r="DU38" i="1"/>
  <c r="DU39" i="1"/>
  <c r="DU40" i="1"/>
  <c r="DU41" i="1"/>
  <c r="DU42" i="1"/>
  <c r="DU43" i="1"/>
  <c r="DU44" i="1"/>
  <c r="DU37" i="1"/>
  <c r="DU32" i="1"/>
  <c r="DU33" i="1"/>
  <c r="DU34" i="1"/>
  <c r="DU31" i="1"/>
  <c r="DU26" i="1"/>
  <c r="DU27" i="1"/>
  <c r="DU28" i="1"/>
  <c r="DU25" i="1"/>
  <c r="DU6" i="1"/>
  <c r="DU7" i="1"/>
  <c r="DU8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5" i="1"/>
  <c r="B69" i="1"/>
  <c r="B70" i="1"/>
  <c r="B71" i="1"/>
  <c r="B72" i="1"/>
  <c r="B73" i="1"/>
  <c r="B75" i="1"/>
  <c r="B76" i="1"/>
  <c r="DV59" i="1" s="1"/>
  <c r="DV7" i="1" l="1"/>
  <c r="DV62" i="1"/>
  <c r="DV37" i="1"/>
  <c r="DV26" i="1"/>
  <c r="B74" i="1"/>
  <c r="B77" i="1" s="1"/>
  <c r="DV32" i="1"/>
  <c r="DV16" i="1"/>
  <c r="DV6" i="1"/>
  <c r="DV44" i="1"/>
  <c r="DV58" i="1"/>
  <c r="DV65" i="1"/>
  <c r="DV15" i="1"/>
  <c r="DV25" i="1"/>
  <c r="DV43" i="1"/>
  <c r="DV57" i="1"/>
  <c r="DV64" i="1"/>
  <c r="DV42" i="1"/>
  <c r="DV63" i="1"/>
  <c r="DV14" i="1"/>
  <c r="DV28" i="1"/>
  <c r="DV56" i="1"/>
  <c r="DV5" i="1"/>
  <c r="DV13" i="1"/>
  <c r="DV27" i="1"/>
  <c r="DV41" i="1"/>
  <c r="DV55" i="1"/>
  <c r="DV22" i="1"/>
  <c r="DV12" i="1"/>
  <c r="DV40" i="1"/>
  <c r="DV54" i="1"/>
  <c r="DV21" i="1"/>
  <c r="DV11" i="1"/>
  <c r="DV31" i="1"/>
  <c r="DV39" i="1"/>
  <c r="DV53" i="1"/>
  <c r="DV20" i="1"/>
  <c r="DV10" i="1"/>
  <c r="DV34" i="1"/>
  <c r="DV38" i="1"/>
  <c r="DV52" i="1"/>
  <c r="DV19" i="1"/>
  <c r="DV9" i="1"/>
  <c r="DV33" i="1"/>
  <c r="DV49" i="1"/>
  <c r="DV51" i="1"/>
  <c r="DV18" i="1"/>
  <c r="DV8" i="1"/>
  <c r="DV60" i="1"/>
  <c r="DV50" i="1"/>
  <c r="DV17" i="1"/>
</calcChain>
</file>

<file path=xl/sharedStrings.xml><?xml version="1.0" encoding="utf-8"?>
<sst xmlns="http://schemas.openxmlformats.org/spreadsheetml/2006/main" count="389" uniqueCount="103">
  <si>
    <t>2C</t>
  </si>
  <si>
    <t>Final CEIBA preg classification</t>
  </si>
  <si>
    <t>Major underlying issues</t>
  </si>
  <si>
    <t>Did not apply a count of 3 for fertile days after atypical mucus observations (peak-type and/or 3 days non-peak type), understood the instruction to do so.</t>
  </si>
  <si>
    <t>see using-related and teaching-related, above</t>
  </si>
  <si>
    <t>99=Not CrM-related</t>
  </si>
  <si>
    <t>3=unresolved</t>
  </si>
  <si>
    <t>2D=using&amp;teaching related</t>
  </si>
  <si>
    <t>2C=teaching-related</t>
  </si>
  <si>
    <t>2B=using-related</t>
  </si>
  <si>
    <t>2A=method-related</t>
  </si>
  <si>
    <t>1=achieving-related</t>
  </si>
  <si>
    <t>2B</t>
  </si>
  <si>
    <t>Stopped charting (partly or completely), knowing it would make likely to conceive</t>
  </si>
  <si>
    <t>used condoms on fertile day(s)</t>
  </si>
  <si>
    <t>Intercourse on known fertile days of any other type (non-peak mucus, abnormal bleeding, etc.)</t>
  </si>
  <si>
    <t>Misinterpreted a day that was fertile by CrM instructions as infertile.</t>
  </si>
  <si>
    <t>Teacher did not adequately clarify specific instructions.</t>
  </si>
  <si>
    <t>Misidentified peak day</t>
  </si>
  <si>
    <t>not enough information on first preg eval, second preg eval never done</t>
  </si>
  <si>
    <t>(note 99=non-CrM)</t>
  </si>
  <si>
    <t>Reported they had intercourse on known fertile day(s), but we don't have details of those fertile day(s).</t>
  </si>
  <si>
    <t>Last dry day</t>
  </si>
  <si>
    <t>Unusual mucus cycle</t>
  </si>
  <si>
    <t>Antihistamine use</t>
  </si>
  <si>
    <t>2A</t>
  </si>
  <si>
    <t>conflicting information on when condoms were actually used</t>
  </si>
  <si>
    <t>y/n</t>
  </si>
  <si>
    <t>2D</t>
  </si>
  <si>
    <t>na</t>
  </si>
  <si>
    <t>don't know whether intercourse on P+4 was earlier in day or end of day (if end of day, would be method-related, if earlier would be achieving or using, depending on understanding)</t>
  </si>
  <si>
    <t>no preg eval done</t>
  </si>
  <si>
    <t>not enough information to know whether client recognized the fertile day as actually fertile</t>
  </si>
  <si>
    <t>significant teaching errors but unclear whether it contributed to the pregnancy</t>
  </si>
  <si>
    <t xml:space="preserve">Multiple significant errors in charting </t>
  </si>
  <si>
    <t>Inadequate correction of improper charting and/or observation</t>
  </si>
  <si>
    <t>Follow-ups not scheduled at sufficiently frequently early on, so important method instructions not taught or clarified (i.e., Double Peak, nonpeak mucus, etc).</t>
  </si>
  <si>
    <t>Yellow stamps given early and inappropriately, did not follow protocol for yellow stamps</t>
  </si>
  <si>
    <t>Intercourse before end of day pre-peak (AOD instead of EOD)</t>
  </si>
  <si>
    <t>client states they weren't diligent about learning/using the method</t>
  </si>
  <si>
    <t>used condoms or withdrawal or both on fertile day(s)</t>
  </si>
  <si>
    <t>Genital contact without intercourse on a fertile day</t>
  </si>
  <si>
    <t>TOTALS</t>
  </si>
  <si>
    <t>1=achieving</t>
  </si>
  <si>
    <t>2A=method</t>
  </si>
  <si>
    <t>2B=using</t>
  </si>
  <si>
    <t>2C=teaching</t>
  </si>
  <si>
    <t>2D=using/teaching</t>
  </si>
  <si>
    <t>99=non-CrM</t>
  </si>
  <si>
    <t>TOTAL</t>
  </si>
  <si>
    <t>Instructions advanced more rapidly than recommended in CrM teaching, and likely more rapidly than client could assimilate.</t>
  </si>
  <si>
    <t>severe stress, unclear how it impacted cycle or use of method</t>
  </si>
  <si>
    <t>contradictory information between different parts of the documentation</t>
  </si>
  <si>
    <t>Teacher did not adequately follow up and discuss behavior-intention discrepancy</t>
  </si>
  <si>
    <t>Total 2=avoiding</t>
  </si>
  <si>
    <t>Follow-up form documentation substantially incomplete/inadequate, suggests inadequate teaching</t>
  </si>
  <si>
    <t>used withdrawal on fertile day(s)</t>
  </si>
  <si>
    <t>no intercourse charted</t>
  </si>
  <si>
    <t>Thought fertile day would be unlikely to be "really" fertile: e.g., because too early in cycle, dry day in count of 3, etc.</t>
  </si>
  <si>
    <t>conflicting information on when withdrawal was actually used</t>
  </si>
  <si>
    <t>Intercourse on known fertile days based on peak-type mucus or within count of 3 of peak-type mucus</t>
  </si>
  <si>
    <t>Multiple acts of intercourse during  fertile days with incomplete information about the fertile days or timing</t>
  </si>
  <si>
    <t>x</t>
  </si>
  <si>
    <t>Knew pregnancy was possible and that they were "taking a chance" in some sense, but thought it would take longer or they could "get away with it" in some sense</t>
  </si>
  <si>
    <t>Wanted to get pregnant but thought it would take longer, surprised it happened so quickly</t>
  </si>
  <si>
    <t>X</t>
  </si>
  <si>
    <t>Y</t>
  </si>
  <si>
    <t>N</t>
  </si>
  <si>
    <t>Missed or incomplete OBSERVATIONS despite understanding importance of it</t>
  </si>
  <si>
    <t>Normally avoiding pregnancy, but had I on fertile day because of special occasion, such as honeymoon</t>
  </si>
  <si>
    <t xml:space="preserve"> N</t>
  </si>
  <si>
    <t>No chart or pregnancy evaluation, but FUF indicates actively trying for pregnancy</t>
  </si>
  <si>
    <t>-</t>
  </si>
  <si>
    <t>COMMENTS</t>
  </si>
  <si>
    <t>*no chart at PE</t>
  </si>
  <si>
    <t>*chart lost no PE</t>
  </si>
  <si>
    <t>*No PE done</t>
  </si>
  <si>
    <t>*No chart No PE</t>
  </si>
  <si>
    <t>*NO PE</t>
  </si>
  <si>
    <t xml:space="preserve">*NO PE </t>
  </si>
  <si>
    <t>*no PE</t>
  </si>
  <si>
    <t>*</t>
  </si>
  <si>
    <t>no pregnancy related information whatsoever, including no charting, no pertinent FUF, no preg eval</t>
  </si>
  <si>
    <t>Intercourse before end of day on P+4</t>
  </si>
  <si>
    <t>"Negotiated down" an observation from more fertile to less fertile or nonfertile, or different peak day</t>
  </si>
  <si>
    <t>Last day before pre-preak point of change (last yellow stamp before mucus cycle)</t>
  </si>
  <si>
    <t>Did not teach correct seminal fluid instructions prepeak</t>
  </si>
  <si>
    <t>used condom in cycle, not completely clear which days</t>
  </si>
  <si>
    <t>Incomplete or inaccurate CHARTING of observations and/or intercourse despite understanding importance of it</t>
  </si>
  <si>
    <t>N pregnancies</t>
  </si>
  <si>
    <t>% pregnancies in category</t>
  </si>
  <si>
    <t>combined</t>
  </si>
  <si>
    <t>table: 4</t>
  </si>
  <si>
    <t>Table: 6</t>
  </si>
  <si>
    <t>had intercourse AOD while anticipating a possible double peak</t>
  </si>
  <si>
    <t>combined with negotiated down</t>
  </si>
  <si>
    <t>combined with thought not really fertile</t>
  </si>
  <si>
    <t>combined with incomplete charting</t>
  </si>
  <si>
    <t>combined with stopped charting</t>
  </si>
  <si>
    <t>combined with intercourse on fertile days of any other type</t>
  </si>
  <si>
    <t>Did not recognize double peak (stress cycle) and used anytime of day prepeak</t>
  </si>
  <si>
    <t>Would you have used "that day" if serious reason to avoid? (answer to question during pregnancy evaluation)</t>
  </si>
  <si>
    <t>Note that one pregnancy is both using and teaching related; 1083, so it is in denominators for both of those catgories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</si>
</sst>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F28"/>
        <bgColor indexed="64"/>
      </patternFill>
    </fill>
    <fill>
      <patternFill patternType="solid">
        <fgColor rgb="FFFF267D"/>
        <bgColor indexed="64"/>
      </patternFill>
    </fill>
    <fill>
      <patternFill patternType="solid">
        <fgColor rgb="FFA036FF"/>
        <bgColor indexed="64"/>
      </patternFill>
    </fill>
    <fill>
      <patternFill patternType="solid">
        <fgColor rgb="FF4971FF"/>
        <bgColor indexed="64"/>
      </patternFill>
    </fill>
    <fill>
      <patternFill patternType="solid">
        <fgColor rgb="FF36FF5B"/>
        <bgColor indexed="64"/>
      </patternFill>
    </fill>
    <fill>
      <patternFill patternType="solid">
        <fgColor rgb="FF8AFF3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9" borderId="0" xfId="0" applyFont="1" applyFill="1"/>
    <xf numFmtId="0" fontId="0" fillId="9" borderId="0" xfId="0" applyFill="1"/>
    <xf numFmtId="0" fontId="1" fillId="0" borderId="0" xfId="0" applyFont="1" applyAlignment="1">
      <alignment wrapText="1"/>
    </xf>
    <xf numFmtId="0" fontId="0" fillId="8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9" borderId="0" xfId="0" applyFill="1" applyAlignment="1">
      <alignment wrapText="1"/>
    </xf>
    <xf numFmtId="0" fontId="1" fillId="2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0" xfId="0" applyFont="1" applyAlignment="1">
      <alignment horizontal="left" wrapText="1"/>
    </xf>
    <xf numFmtId="0" fontId="1" fillId="10" borderId="0" xfId="0" applyFont="1" applyFill="1" applyAlignment="1">
      <alignment horizontal="left"/>
    </xf>
    <xf numFmtId="0" fontId="0" fillId="10" borderId="0" xfId="0" applyFill="1" applyAlignment="1">
      <alignment horizontal="left" wrapText="1"/>
    </xf>
    <xf numFmtId="0" fontId="2" fillId="2" borderId="0" xfId="0" applyFont="1" applyFill="1"/>
    <xf numFmtId="0" fontId="3" fillId="0" borderId="0" xfId="0" applyFont="1" applyAlignment="1">
      <alignment wrapText="1"/>
    </xf>
    <xf numFmtId="0" fontId="1" fillId="11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12" borderId="0" xfId="0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13" borderId="1" xfId="0" applyFill="1" applyBorder="1" applyAlignment="1">
      <alignment horizontal="center"/>
    </xf>
    <xf numFmtId="9" fontId="1" fillId="0" borderId="0" xfId="0" applyNumberFormat="1" applyFont="1" applyAlignment="1">
      <alignment textRotation="90"/>
    </xf>
    <xf numFmtId="9" fontId="0" fillId="8" borderId="1" xfId="0" applyNumberForma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9" fontId="0" fillId="10" borderId="0" xfId="0" applyNumberFormat="1" applyFill="1" applyAlignment="1">
      <alignment horizontal="left"/>
    </xf>
    <xf numFmtId="9" fontId="0" fillId="0" borderId="0" xfId="0" applyNumberFormat="1"/>
    <xf numFmtId="9" fontId="0" fillId="3" borderId="0" xfId="0" applyNumberFormat="1" applyFill="1"/>
    <xf numFmtId="9" fontId="0" fillId="4" borderId="0" xfId="0" applyNumberFormat="1" applyFill="1"/>
    <xf numFmtId="9" fontId="0" fillId="5" borderId="0" xfId="0" applyNumberFormat="1" applyFill="1"/>
    <xf numFmtId="9" fontId="0" fillId="6" borderId="0" xfId="0" applyNumberFormat="1" applyFill="1"/>
    <xf numFmtId="9" fontId="0" fillId="7" borderId="0" xfId="0" applyNumberFormat="1" applyFill="1"/>
    <xf numFmtId="9" fontId="0" fillId="9" borderId="0" xfId="0" applyNumberFormat="1" applyFill="1"/>
    <xf numFmtId="0" fontId="5" fillId="0" borderId="0" xfId="0" applyFont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0" borderId="0" xfId="0" applyFill="1"/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78"/>
  <sheetViews>
    <sheetView tabSelected="1" zoomScale="127" zoomScaleNormal="127" zoomScalePageLayoutView="87" workbookViewId="0">
      <pane xSplit="2" ySplit="2" topLeftCell="BT3" activePane="bottomRight" state="frozenSplit"/>
      <selection pane="topRight" activeCell="O1" sqref="O1"/>
      <selection pane="bottomLeft" activeCell="A22" sqref="A22"/>
      <selection pane="bottomRight" activeCell="B10" sqref="B10"/>
    </sheetView>
  </sheetViews>
  <sheetFormatPr baseColWidth="10" defaultColWidth="11" defaultRowHeight="16" x14ac:dyDescent="0.2"/>
  <cols>
    <col min="1" max="1" width="28" style="1" customWidth="1"/>
    <col min="2" max="2" width="92.83203125" style="21" customWidth="1"/>
    <col min="3" max="26" width="3.83203125" customWidth="1"/>
    <col min="27" max="27" width="1.83203125" customWidth="1"/>
    <col min="28" max="74" width="3.83203125" customWidth="1"/>
    <col min="75" max="75" width="3.6640625" customWidth="1"/>
    <col min="76" max="112" width="3.83203125" customWidth="1"/>
    <col min="113" max="124" width="3.83203125" style="31" customWidth="1"/>
    <col min="125" max="125" width="6.33203125" customWidth="1"/>
    <col min="126" max="126" width="7.33203125" style="53" customWidth="1"/>
  </cols>
  <sheetData>
    <row r="1" spans="1:127" s="2" customFormat="1" ht="137" x14ac:dyDescent="0.2">
      <c r="A1" s="1"/>
      <c r="B1" s="19" t="s">
        <v>2</v>
      </c>
      <c r="C1" s="2">
        <v>1001</v>
      </c>
      <c r="D1" s="2">
        <v>1002</v>
      </c>
      <c r="E1" s="2">
        <v>1003</v>
      </c>
      <c r="F1" s="2">
        <v>1004</v>
      </c>
      <c r="G1" s="2">
        <v>1005</v>
      </c>
      <c r="H1" s="2">
        <v>1006</v>
      </c>
      <c r="I1" s="2">
        <v>1007</v>
      </c>
      <c r="J1" s="2">
        <v>1008</v>
      </c>
      <c r="K1" s="2">
        <v>1009</v>
      </c>
      <c r="L1" s="2">
        <v>1010</v>
      </c>
      <c r="M1" s="2">
        <v>1011</v>
      </c>
      <c r="N1" s="2">
        <v>1012</v>
      </c>
      <c r="O1" s="2">
        <v>1013</v>
      </c>
      <c r="P1" s="2">
        <v>1014</v>
      </c>
      <c r="Q1" s="2">
        <v>1015</v>
      </c>
      <c r="R1" s="2">
        <v>1016</v>
      </c>
      <c r="S1" s="2">
        <v>1017</v>
      </c>
      <c r="T1" s="2">
        <v>1018</v>
      </c>
      <c r="U1" s="2">
        <v>1019</v>
      </c>
      <c r="V1" s="2">
        <v>1020</v>
      </c>
      <c r="W1" s="2">
        <v>1021</v>
      </c>
      <c r="X1" s="2">
        <v>1022</v>
      </c>
      <c r="Y1" s="2">
        <v>1023</v>
      </c>
      <c r="Z1" s="2">
        <v>1024</v>
      </c>
      <c r="AA1" s="2">
        <v>1025</v>
      </c>
      <c r="AB1" s="2">
        <v>1026</v>
      </c>
      <c r="AC1" s="2">
        <v>1027</v>
      </c>
      <c r="AD1" s="2">
        <v>1028</v>
      </c>
      <c r="AE1" s="2">
        <v>1029</v>
      </c>
      <c r="AF1" s="2">
        <v>1030</v>
      </c>
      <c r="AG1" s="2">
        <v>1031</v>
      </c>
      <c r="AH1" s="2">
        <v>1032</v>
      </c>
      <c r="AI1" s="2">
        <v>1033</v>
      </c>
      <c r="AJ1" s="2">
        <v>1034</v>
      </c>
      <c r="AK1" s="2">
        <v>1035</v>
      </c>
      <c r="AL1" s="2">
        <v>1036</v>
      </c>
      <c r="AM1" s="2">
        <v>1037</v>
      </c>
      <c r="AN1" s="2">
        <v>1038</v>
      </c>
      <c r="AO1" s="2">
        <v>1039</v>
      </c>
      <c r="AP1" s="2">
        <v>1040</v>
      </c>
      <c r="AQ1" s="2">
        <v>1041</v>
      </c>
      <c r="AR1" s="2">
        <v>1042</v>
      </c>
      <c r="AS1" s="2">
        <v>1043</v>
      </c>
      <c r="AT1" s="2">
        <v>1044</v>
      </c>
      <c r="AU1" s="2">
        <v>1045</v>
      </c>
      <c r="AV1" s="2">
        <v>1046</v>
      </c>
      <c r="AW1" s="2">
        <v>1047</v>
      </c>
      <c r="AX1" s="2">
        <v>1048</v>
      </c>
      <c r="AY1" s="2">
        <v>1049</v>
      </c>
      <c r="AZ1" s="2">
        <v>1050</v>
      </c>
      <c r="BA1" s="2">
        <v>1051</v>
      </c>
      <c r="BB1" s="2">
        <v>1052</v>
      </c>
      <c r="BC1" s="2">
        <v>1053</v>
      </c>
      <c r="BD1" s="2">
        <v>1054</v>
      </c>
      <c r="BE1" s="2">
        <v>1055</v>
      </c>
      <c r="BF1" s="2">
        <v>1056</v>
      </c>
      <c r="BG1" s="2">
        <v>1057</v>
      </c>
      <c r="BH1" s="2">
        <v>1058</v>
      </c>
      <c r="BI1" s="2">
        <v>1059</v>
      </c>
      <c r="BJ1" s="2">
        <v>1060</v>
      </c>
      <c r="BK1" s="2">
        <v>1061</v>
      </c>
      <c r="BL1" s="2">
        <v>1062</v>
      </c>
      <c r="BM1" s="2">
        <v>1063</v>
      </c>
      <c r="BN1" s="2">
        <v>1064</v>
      </c>
      <c r="BO1" s="2">
        <v>1065</v>
      </c>
      <c r="BP1" s="2">
        <v>1066</v>
      </c>
      <c r="BQ1" s="2">
        <v>1067</v>
      </c>
      <c r="BR1" s="2">
        <v>1068</v>
      </c>
      <c r="BS1" s="2">
        <v>1069</v>
      </c>
      <c r="BT1" s="2">
        <v>1070</v>
      </c>
      <c r="BU1" s="2">
        <v>1071</v>
      </c>
      <c r="BV1" s="2">
        <v>1072</v>
      </c>
      <c r="BW1" s="2">
        <v>1073</v>
      </c>
      <c r="BX1" s="2">
        <v>1074</v>
      </c>
      <c r="BY1" s="2">
        <v>1075</v>
      </c>
      <c r="BZ1" s="2">
        <v>1076</v>
      </c>
      <c r="CA1" s="2">
        <v>1077</v>
      </c>
      <c r="CB1" s="2">
        <v>1078</v>
      </c>
      <c r="CC1" s="2">
        <v>1079</v>
      </c>
      <c r="CD1" s="2">
        <v>1080</v>
      </c>
      <c r="CE1" s="2">
        <v>1081</v>
      </c>
      <c r="CF1" s="2">
        <v>1082</v>
      </c>
      <c r="CG1" s="2">
        <v>1083</v>
      </c>
      <c r="CH1" s="2">
        <v>1084</v>
      </c>
      <c r="CI1" s="2">
        <v>1085</v>
      </c>
      <c r="CJ1" s="2">
        <v>1086</v>
      </c>
      <c r="CK1" s="2">
        <v>1087</v>
      </c>
      <c r="CL1" s="2">
        <v>1088</v>
      </c>
      <c r="CM1" s="2">
        <v>1089</v>
      </c>
      <c r="CN1" s="2">
        <v>1090</v>
      </c>
      <c r="CO1" s="2">
        <v>1091</v>
      </c>
      <c r="CP1" s="2">
        <v>1092</v>
      </c>
      <c r="CQ1" s="2">
        <v>1093</v>
      </c>
      <c r="CR1" s="2">
        <v>1094</v>
      </c>
      <c r="CS1" s="2">
        <v>1095</v>
      </c>
      <c r="CT1" s="2">
        <v>1096</v>
      </c>
      <c r="CU1" s="2">
        <v>1097</v>
      </c>
      <c r="CV1" s="2">
        <v>1098</v>
      </c>
      <c r="CW1" s="2">
        <v>1099</v>
      </c>
      <c r="CX1" s="2">
        <v>1100</v>
      </c>
      <c r="CY1" s="2">
        <v>1101</v>
      </c>
      <c r="CZ1" s="2">
        <v>1102</v>
      </c>
      <c r="DA1" s="2">
        <v>1103</v>
      </c>
      <c r="DB1" s="2">
        <v>1104</v>
      </c>
      <c r="DC1" s="2">
        <v>1105</v>
      </c>
      <c r="DD1" s="2">
        <v>1106</v>
      </c>
      <c r="DE1" s="2">
        <v>1107</v>
      </c>
      <c r="DF1" s="2">
        <v>1108</v>
      </c>
      <c r="DG1" s="2">
        <v>1109</v>
      </c>
      <c r="DH1" s="2">
        <v>1110</v>
      </c>
      <c r="DI1" s="2">
        <v>1111</v>
      </c>
      <c r="DJ1" s="2">
        <v>1112</v>
      </c>
      <c r="DK1" s="2">
        <v>1113</v>
      </c>
      <c r="DL1" s="2">
        <v>1114</v>
      </c>
      <c r="DM1" s="2">
        <v>1115</v>
      </c>
      <c r="DN1" s="2">
        <v>1116</v>
      </c>
      <c r="DO1" s="2">
        <v>1117</v>
      </c>
      <c r="DP1" s="2">
        <v>1118</v>
      </c>
      <c r="DQ1" s="2">
        <v>1119</v>
      </c>
      <c r="DR1" s="2">
        <v>1120</v>
      </c>
      <c r="DS1" s="2">
        <v>1121</v>
      </c>
      <c r="DT1" s="2">
        <v>1122</v>
      </c>
      <c r="DU1" s="2" t="s">
        <v>89</v>
      </c>
      <c r="DV1" s="49" t="s">
        <v>90</v>
      </c>
    </row>
    <row r="2" spans="1:127" s="16" customFormat="1" ht="18" thickBot="1" x14ac:dyDescent="0.25">
      <c r="A2" s="15" t="s">
        <v>1</v>
      </c>
      <c r="B2" s="20" t="s">
        <v>20</v>
      </c>
      <c r="C2" s="16">
        <v>99</v>
      </c>
      <c r="D2" s="16">
        <v>1</v>
      </c>
      <c r="E2" s="16" t="s">
        <v>0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 t="s">
        <v>12</v>
      </c>
      <c r="L2" s="16">
        <v>1</v>
      </c>
      <c r="M2" s="16">
        <v>1</v>
      </c>
      <c r="N2" s="16">
        <v>1</v>
      </c>
      <c r="O2" s="16">
        <v>1</v>
      </c>
      <c r="P2" s="16">
        <v>1</v>
      </c>
      <c r="Q2" s="16">
        <v>3</v>
      </c>
      <c r="R2" s="16">
        <v>1</v>
      </c>
      <c r="S2" s="16">
        <v>1</v>
      </c>
      <c r="T2" s="16">
        <v>99</v>
      </c>
      <c r="U2" s="16">
        <v>1</v>
      </c>
      <c r="V2" s="16">
        <v>1</v>
      </c>
      <c r="W2" s="16">
        <v>1</v>
      </c>
      <c r="X2" s="16">
        <v>1</v>
      </c>
      <c r="Y2" s="16">
        <v>1</v>
      </c>
      <c r="Z2" s="16">
        <v>99</v>
      </c>
      <c r="AA2" s="16">
        <v>1</v>
      </c>
      <c r="AB2" s="16">
        <v>1</v>
      </c>
      <c r="AC2" s="16">
        <v>1</v>
      </c>
      <c r="AD2" s="16">
        <v>1</v>
      </c>
      <c r="AE2" s="16">
        <v>3</v>
      </c>
      <c r="AF2" s="16" t="s">
        <v>0</v>
      </c>
      <c r="AG2" s="16">
        <v>1</v>
      </c>
      <c r="AH2" s="16">
        <v>1</v>
      </c>
      <c r="AI2" s="16">
        <v>1</v>
      </c>
      <c r="AJ2" s="48">
        <v>3</v>
      </c>
      <c r="AK2" s="16">
        <v>99</v>
      </c>
      <c r="AL2" s="16">
        <v>1</v>
      </c>
      <c r="AM2" s="16">
        <v>3</v>
      </c>
      <c r="AN2" s="16">
        <v>1</v>
      </c>
      <c r="AO2" s="16">
        <v>3</v>
      </c>
      <c r="AP2" s="16">
        <v>1</v>
      </c>
      <c r="AQ2" s="16">
        <v>1</v>
      </c>
      <c r="AR2" s="16">
        <v>1</v>
      </c>
      <c r="AS2" s="16">
        <v>1</v>
      </c>
      <c r="AT2" s="16">
        <v>1</v>
      </c>
      <c r="AU2" s="16" t="s">
        <v>12</v>
      </c>
      <c r="AV2" s="16">
        <v>99</v>
      </c>
      <c r="AW2" s="16">
        <v>1</v>
      </c>
      <c r="AX2" s="16">
        <v>1</v>
      </c>
      <c r="AY2" s="16">
        <v>1</v>
      </c>
      <c r="AZ2" s="16">
        <v>1</v>
      </c>
      <c r="BA2" s="16">
        <v>1</v>
      </c>
      <c r="BB2" s="16">
        <v>1</v>
      </c>
      <c r="BC2" s="16">
        <v>1</v>
      </c>
      <c r="BD2" s="16">
        <v>3</v>
      </c>
      <c r="BE2" s="16">
        <v>1</v>
      </c>
      <c r="BF2" s="16">
        <v>1</v>
      </c>
      <c r="BG2" s="16">
        <v>1</v>
      </c>
      <c r="BH2" s="16" t="s">
        <v>0</v>
      </c>
      <c r="BI2" s="16">
        <v>1</v>
      </c>
      <c r="BJ2" s="16">
        <v>1</v>
      </c>
      <c r="BK2" s="16">
        <v>1</v>
      </c>
      <c r="BL2" s="16">
        <v>1</v>
      </c>
      <c r="BM2" s="16">
        <v>1</v>
      </c>
      <c r="BN2" s="16">
        <v>1</v>
      </c>
      <c r="BO2" s="16" t="s">
        <v>12</v>
      </c>
      <c r="BP2" s="16">
        <v>1</v>
      </c>
      <c r="BQ2" s="16">
        <v>1</v>
      </c>
      <c r="BR2" s="16">
        <v>1</v>
      </c>
      <c r="BS2" s="16">
        <v>1</v>
      </c>
      <c r="BT2" s="16">
        <v>1</v>
      </c>
      <c r="BU2" s="16">
        <v>3</v>
      </c>
      <c r="BV2" s="16">
        <v>1</v>
      </c>
      <c r="BW2" s="16">
        <v>1</v>
      </c>
      <c r="BX2" s="16">
        <v>1</v>
      </c>
      <c r="BY2" s="16">
        <v>1</v>
      </c>
      <c r="BZ2" s="16">
        <v>1</v>
      </c>
      <c r="CA2" s="16" t="s">
        <v>0</v>
      </c>
      <c r="CB2" s="16">
        <v>1</v>
      </c>
      <c r="CC2" s="48">
        <v>3</v>
      </c>
      <c r="CD2" s="16">
        <v>3</v>
      </c>
      <c r="CE2" s="16">
        <v>1</v>
      </c>
      <c r="CF2" s="16">
        <v>1</v>
      </c>
      <c r="CG2" s="16" t="s">
        <v>28</v>
      </c>
      <c r="CH2" s="16">
        <v>1</v>
      </c>
      <c r="CI2" s="16">
        <v>1</v>
      </c>
      <c r="CJ2" s="16">
        <v>1</v>
      </c>
      <c r="CK2" s="16">
        <v>1</v>
      </c>
      <c r="CL2" s="16">
        <v>1</v>
      </c>
      <c r="CM2" s="16">
        <v>1</v>
      </c>
      <c r="CN2" s="16" t="s">
        <v>0</v>
      </c>
      <c r="CO2" s="16">
        <v>1</v>
      </c>
      <c r="CP2" s="16">
        <v>1</v>
      </c>
      <c r="CQ2" s="16">
        <v>1</v>
      </c>
      <c r="CR2" s="16">
        <v>99</v>
      </c>
      <c r="CS2" s="16">
        <v>1</v>
      </c>
      <c r="CT2" s="16">
        <v>1</v>
      </c>
      <c r="CU2" s="16">
        <v>3</v>
      </c>
      <c r="CV2" s="16">
        <v>3</v>
      </c>
      <c r="CW2" s="16">
        <v>1</v>
      </c>
      <c r="CX2" s="16">
        <v>1</v>
      </c>
      <c r="CY2" s="16">
        <v>1</v>
      </c>
      <c r="CZ2" s="16">
        <v>1</v>
      </c>
      <c r="DA2" s="16">
        <v>1</v>
      </c>
      <c r="DB2" s="16">
        <v>3</v>
      </c>
      <c r="DC2" s="16">
        <v>1</v>
      </c>
      <c r="DD2" s="16">
        <v>1</v>
      </c>
      <c r="DE2" s="16">
        <v>1</v>
      </c>
      <c r="DF2" s="16">
        <v>1</v>
      </c>
      <c r="DG2" s="16">
        <v>99</v>
      </c>
      <c r="DH2" s="16">
        <v>1</v>
      </c>
      <c r="DI2" s="16">
        <v>1</v>
      </c>
      <c r="DJ2" s="16">
        <v>1</v>
      </c>
      <c r="DK2" s="16">
        <v>99</v>
      </c>
      <c r="DL2" s="16">
        <v>1</v>
      </c>
      <c r="DM2" s="16" t="s">
        <v>25</v>
      </c>
      <c r="DN2" s="16">
        <v>1</v>
      </c>
      <c r="DO2" s="16">
        <v>99</v>
      </c>
      <c r="DP2" s="16">
        <v>1</v>
      </c>
      <c r="DQ2" s="16">
        <v>1</v>
      </c>
      <c r="DR2" s="16">
        <v>1</v>
      </c>
      <c r="DS2" s="16">
        <v>1</v>
      </c>
      <c r="DT2" s="16">
        <v>99</v>
      </c>
      <c r="DV2" s="50"/>
    </row>
    <row r="3" spans="1:127" s="42" customFormat="1" ht="35" thickTop="1" x14ac:dyDescent="0.2">
      <c r="A3" s="29"/>
      <c r="B3" s="41" t="s">
        <v>101</v>
      </c>
      <c r="C3" s="42" t="s">
        <v>67</v>
      </c>
      <c r="D3" s="42" t="s">
        <v>66</v>
      </c>
      <c r="E3" s="42" t="s">
        <v>66</v>
      </c>
      <c r="F3" s="42" t="s">
        <v>67</v>
      </c>
      <c r="G3" s="42" t="s">
        <v>67</v>
      </c>
      <c r="H3" s="42" t="s">
        <v>67</v>
      </c>
      <c r="I3" s="42" t="s">
        <v>67</v>
      </c>
      <c r="J3" s="42" t="s">
        <v>66</v>
      </c>
      <c r="K3" s="42" t="s">
        <v>66</v>
      </c>
      <c r="L3" s="42" t="s">
        <v>67</v>
      </c>
      <c r="M3" s="42" t="s">
        <v>72</v>
      </c>
      <c r="N3" s="42" t="s">
        <v>67</v>
      </c>
      <c r="O3" s="42" t="s">
        <v>67</v>
      </c>
      <c r="Q3" s="42" t="s">
        <v>67</v>
      </c>
      <c r="R3" s="42" t="s">
        <v>67</v>
      </c>
      <c r="S3" s="42" t="s">
        <v>81</v>
      </c>
      <c r="T3" s="42" t="s">
        <v>67</v>
      </c>
      <c r="U3" s="42" t="s">
        <v>67</v>
      </c>
      <c r="V3" s="42" t="s">
        <v>67</v>
      </c>
      <c r="W3" s="42" t="s">
        <v>67</v>
      </c>
      <c r="X3" s="42" t="s">
        <v>70</v>
      </c>
      <c r="Z3" s="42" t="s">
        <v>67</v>
      </c>
      <c r="AA3" s="42" t="s">
        <v>67</v>
      </c>
      <c r="AB3" s="42" t="s">
        <v>67</v>
      </c>
      <c r="AC3" s="42" t="s">
        <v>66</v>
      </c>
      <c r="AD3" s="42" t="s">
        <v>67</v>
      </c>
      <c r="AE3" s="42" t="s">
        <v>67</v>
      </c>
      <c r="AG3" s="42" t="s">
        <v>66</v>
      </c>
      <c r="AH3" s="42" t="s">
        <v>67</v>
      </c>
      <c r="AI3" s="42" t="s">
        <v>67</v>
      </c>
      <c r="AJ3" s="42" t="s">
        <v>66</v>
      </c>
      <c r="AK3" s="42" t="s">
        <v>67</v>
      </c>
      <c r="AL3" s="42" t="s">
        <v>66</v>
      </c>
      <c r="AN3" s="42" t="s">
        <v>66</v>
      </c>
      <c r="AO3" s="42" t="s">
        <v>67</v>
      </c>
      <c r="AP3" s="29" t="s">
        <v>67</v>
      </c>
      <c r="AQ3" s="29" t="s">
        <v>66</v>
      </c>
      <c r="AR3" s="29" t="s">
        <v>66</v>
      </c>
      <c r="AS3" s="29" t="s">
        <v>67</v>
      </c>
      <c r="AT3" s="29" t="s">
        <v>66</v>
      </c>
      <c r="AU3" s="29" t="s">
        <v>67</v>
      </c>
      <c r="AV3" s="42" t="s">
        <v>81</v>
      </c>
      <c r="AW3" s="29" t="s">
        <v>67</v>
      </c>
      <c r="AX3" s="42" t="s">
        <v>67</v>
      </c>
      <c r="AY3" s="42" t="s">
        <v>67</v>
      </c>
      <c r="AZ3" s="47" t="s">
        <v>67</v>
      </c>
      <c r="BA3" s="47" t="s">
        <v>67</v>
      </c>
      <c r="BB3" s="42" t="s">
        <v>67</v>
      </c>
      <c r="BC3" s="42" t="s">
        <v>81</v>
      </c>
      <c r="BD3" s="42" t="s">
        <v>66</v>
      </c>
      <c r="BE3" s="29" t="s">
        <v>67</v>
      </c>
      <c r="BF3" s="42" t="s">
        <v>67</v>
      </c>
      <c r="BG3" s="42" t="s">
        <v>67</v>
      </c>
      <c r="BH3" s="42" t="s">
        <v>27</v>
      </c>
      <c r="BI3" s="42" t="s">
        <v>67</v>
      </c>
      <c r="BJ3" s="42" t="s">
        <v>67</v>
      </c>
      <c r="BK3" s="42" t="s">
        <v>67</v>
      </c>
      <c r="BL3" s="42" t="s">
        <v>67</v>
      </c>
      <c r="BM3" s="42" t="s">
        <v>67</v>
      </c>
      <c r="BN3" s="42" t="s">
        <v>67</v>
      </c>
      <c r="BO3" s="42" t="s">
        <v>66</v>
      </c>
      <c r="BP3" s="42" t="s">
        <v>67</v>
      </c>
      <c r="BQ3" s="42" t="s">
        <v>67</v>
      </c>
      <c r="BR3" s="42" t="s">
        <v>66</v>
      </c>
      <c r="BS3" s="42" t="s">
        <v>67</v>
      </c>
      <c r="BT3" s="42" t="s">
        <v>67</v>
      </c>
      <c r="BU3" s="42" t="s">
        <v>81</v>
      </c>
      <c r="BV3" s="42" t="s">
        <v>81</v>
      </c>
      <c r="BW3" s="42" t="s">
        <v>67</v>
      </c>
      <c r="BX3" s="42" t="s">
        <v>67</v>
      </c>
      <c r="BY3" s="42" t="s">
        <v>67</v>
      </c>
      <c r="BZ3" s="42" t="s">
        <v>67</v>
      </c>
      <c r="CA3" s="42" t="s">
        <v>29</v>
      </c>
      <c r="CB3" s="42" t="s">
        <v>67</v>
      </c>
      <c r="CC3" s="42" t="s">
        <v>67</v>
      </c>
      <c r="CD3" s="42" t="s">
        <v>81</v>
      </c>
      <c r="CE3" s="42" t="s">
        <v>67</v>
      </c>
      <c r="CF3" s="42" t="s">
        <v>67</v>
      </c>
      <c r="CG3" s="42" t="s">
        <v>29</v>
      </c>
      <c r="CH3" s="42" t="s">
        <v>67</v>
      </c>
      <c r="CI3" s="42" t="s">
        <v>67</v>
      </c>
      <c r="CJ3" s="42" t="s">
        <v>66</v>
      </c>
      <c r="CK3" s="42" t="s">
        <v>67</v>
      </c>
      <c r="CL3" s="42" t="s">
        <v>67</v>
      </c>
      <c r="CM3" s="42" t="s">
        <v>67</v>
      </c>
      <c r="CN3" s="42" t="s">
        <v>66</v>
      </c>
      <c r="CO3" s="42" t="s">
        <v>67</v>
      </c>
      <c r="CP3" s="42" t="s">
        <v>67</v>
      </c>
      <c r="CQ3" s="42" t="s">
        <v>67</v>
      </c>
      <c r="CR3" s="42" t="s">
        <v>29</v>
      </c>
      <c r="CS3" s="42" t="s">
        <v>67</v>
      </c>
      <c r="CT3" s="42" t="s">
        <v>67</v>
      </c>
      <c r="CU3" s="42" t="s">
        <v>29</v>
      </c>
      <c r="CV3" s="29" t="s">
        <v>81</v>
      </c>
      <c r="CW3" s="42" t="s">
        <v>67</v>
      </c>
      <c r="CX3" s="42" t="s">
        <v>67</v>
      </c>
      <c r="CY3" s="42" t="s">
        <v>67</v>
      </c>
      <c r="CZ3" s="42" t="s">
        <v>67</v>
      </c>
      <c r="DA3" s="42" t="s">
        <v>66</v>
      </c>
      <c r="DB3" s="42" t="s">
        <v>29</v>
      </c>
      <c r="DC3" s="42" t="s">
        <v>67</v>
      </c>
      <c r="DD3" s="42" t="s">
        <v>67</v>
      </c>
      <c r="DE3" s="42" t="s">
        <v>67</v>
      </c>
      <c r="DF3" s="29" t="s">
        <v>81</v>
      </c>
      <c r="DH3" s="42" t="s">
        <v>67</v>
      </c>
      <c r="DI3" s="42" t="s">
        <v>67</v>
      </c>
      <c r="DJ3" s="42" t="s">
        <v>67</v>
      </c>
      <c r="DK3" s="42" t="s">
        <v>67</v>
      </c>
      <c r="DL3" s="42" t="s">
        <v>67</v>
      </c>
      <c r="DM3" s="42" t="s">
        <v>67</v>
      </c>
      <c r="DN3" s="42" t="s">
        <v>67</v>
      </c>
      <c r="DO3" s="29" t="s">
        <v>67</v>
      </c>
      <c r="DP3" s="29" t="s">
        <v>81</v>
      </c>
      <c r="DQ3" s="42" t="s">
        <v>67</v>
      </c>
      <c r="DR3" s="42" t="s">
        <v>67</v>
      </c>
      <c r="DS3" s="42" t="s">
        <v>67</v>
      </c>
      <c r="DT3" s="43" t="s">
        <v>67</v>
      </c>
      <c r="DV3" s="51"/>
    </row>
    <row r="4" spans="1:127" s="30" customFormat="1" x14ac:dyDescent="0.2">
      <c r="A4" s="36" t="s">
        <v>11</v>
      </c>
      <c r="B4" s="37"/>
      <c r="DV4" s="52"/>
    </row>
    <row r="5" spans="1:127" ht="17" x14ac:dyDescent="0.2">
      <c r="B5" s="21" t="s">
        <v>60</v>
      </c>
      <c r="G5" t="s">
        <v>62</v>
      </c>
      <c r="H5" t="s">
        <v>62</v>
      </c>
      <c r="M5" t="s">
        <v>62</v>
      </c>
      <c r="N5" t="s">
        <v>62</v>
      </c>
      <c r="O5" t="s">
        <v>62</v>
      </c>
      <c r="V5" t="s">
        <v>62</v>
      </c>
      <c r="W5" t="s">
        <v>62</v>
      </c>
      <c r="AA5" t="s">
        <v>65</v>
      </c>
      <c r="AB5" t="s">
        <v>65</v>
      </c>
      <c r="AL5" t="s">
        <v>62</v>
      </c>
      <c r="AN5" t="s">
        <v>65</v>
      </c>
      <c r="AP5" t="s">
        <v>65</v>
      </c>
      <c r="AQ5" t="s">
        <v>65</v>
      </c>
      <c r="AR5" t="s">
        <v>65</v>
      </c>
      <c r="AS5" t="s">
        <v>65</v>
      </c>
      <c r="AX5" t="s">
        <v>62</v>
      </c>
      <c r="AY5" t="s">
        <v>62</v>
      </c>
      <c r="AZ5" t="s">
        <v>65</v>
      </c>
      <c r="BA5" t="s">
        <v>65</v>
      </c>
      <c r="BB5" t="s">
        <v>62</v>
      </c>
      <c r="BE5" t="s">
        <v>65</v>
      </c>
      <c r="BF5" t="s">
        <v>65</v>
      </c>
      <c r="BJ5" t="s">
        <v>65</v>
      </c>
      <c r="BK5" t="s">
        <v>65</v>
      </c>
      <c r="BL5" t="s">
        <v>62</v>
      </c>
      <c r="BM5" t="s">
        <v>65</v>
      </c>
      <c r="BN5" t="s">
        <v>62</v>
      </c>
      <c r="BP5" t="s">
        <v>65</v>
      </c>
      <c r="BQ5" t="s">
        <v>65</v>
      </c>
      <c r="BR5" t="s">
        <v>65</v>
      </c>
      <c r="BS5" t="s">
        <v>65</v>
      </c>
      <c r="BV5" t="s">
        <v>62</v>
      </c>
      <c r="BW5" t="s">
        <v>62</v>
      </c>
      <c r="BY5" t="s">
        <v>62</v>
      </c>
      <c r="CB5" t="s">
        <v>62</v>
      </c>
      <c r="CE5" t="s">
        <v>65</v>
      </c>
      <c r="CF5" t="s">
        <v>62</v>
      </c>
      <c r="CJ5" t="s">
        <v>62</v>
      </c>
      <c r="CK5" t="s">
        <v>62</v>
      </c>
      <c r="CL5" t="s">
        <v>62</v>
      </c>
      <c r="CO5" t="s">
        <v>62</v>
      </c>
      <c r="CQ5" t="s">
        <v>62</v>
      </c>
      <c r="CS5" t="s">
        <v>65</v>
      </c>
      <c r="CT5" t="s">
        <v>62</v>
      </c>
      <c r="CW5" t="s">
        <v>62</v>
      </c>
      <c r="CX5" t="s">
        <v>62</v>
      </c>
      <c r="CY5" t="s">
        <v>65</v>
      </c>
      <c r="DC5" t="s">
        <v>65</v>
      </c>
      <c r="DD5" t="s">
        <v>62</v>
      </c>
      <c r="DE5" t="s">
        <v>62</v>
      </c>
      <c r="DF5" t="s">
        <v>65</v>
      </c>
      <c r="DH5" t="s">
        <v>62</v>
      </c>
      <c r="DI5" t="s">
        <v>62</v>
      </c>
      <c r="DJ5" t="s">
        <v>62</v>
      </c>
      <c r="DK5"/>
      <c r="DL5" t="s">
        <v>62</v>
      </c>
      <c r="DM5"/>
      <c r="DN5" t="s">
        <v>62</v>
      </c>
      <c r="DO5"/>
      <c r="DP5" t="s">
        <v>65</v>
      </c>
      <c r="DQ5"/>
      <c r="DR5" t="s">
        <v>65</v>
      </c>
      <c r="DS5"/>
      <c r="DT5"/>
      <c r="DU5">
        <f t="shared" ref="DU5:DU22" si="0">COUNTIF(C5:DT5,"x")</f>
        <v>58</v>
      </c>
      <c r="DV5" s="53">
        <f t="shared" ref="DV5:DV22" si="1">DU5/npregclass1</f>
        <v>0.64444444444444449</v>
      </c>
    </row>
    <row r="6" spans="1:127" ht="34" x14ac:dyDescent="0.2">
      <c r="B6" s="21" t="s">
        <v>61</v>
      </c>
      <c r="BI6" t="s">
        <v>65</v>
      </c>
      <c r="CI6" t="s">
        <v>62</v>
      </c>
      <c r="DC6" t="s">
        <v>65</v>
      </c>
      <c r="DI6"/>
      <c r="DJ6"/>
      <c r="DK6"/>
      <c r="DL6"/>
      <c r="DM6"/>
      <c r="DN6"/>
      <c r="DO6"/>
      <c r="DP6"/>
      <c r="DQ6"/>
      <c r="DR6"/>
      <c r="DS6"/>
      <c r="DT6"/>
      <c r="DU6">
        <f t="shared" si="0"/>
        <v>3</v>
      </c>
      <c r="DV6" s="53">
        <f t="shared" si="1"/>
        <v>3.3333333333333333E-2</v>
      </c>
      <c r="DW6" t="s">
        <v>91</v>
      </c>
    </row>
    <row r="7" spans="1:127" ht="17" x14ac:dyDescent="0.2">
      <c r="B7" s="21" t="s">
        <v>15</v>
      </c>
      <c r="G7" t="s">
        <v>62</v>
      </c>
      <c r="R7" t="s">
        <v>65</v>
      </c>
      <c r="U7" s="60" t="s">
        <v>65</v>
      </c>
      <c r="AH7" t="s">
        <v>65</v>
      </c>
      <c r="BB7" t="s">
        <v>62</v>
      </c>
      <c r="CZ7" t="s">
        <v>62</v>
      </c>
      <c r="DI7"/>
      <c r="DJ7"/>
      <c r="DK7"/>
      <c r="DL7"/>
      <c r="DM7"/>
      <c r="DN7"/>
      <c r="DO7"/>
      <c r="DP7"/>
      <c r="DQ7"/>
      <c r="DR7"/>
      <c r="DS7"/>
      <c r="DT7"/>
      <c r="DU7">
        <f t="shared" si="0"/>
        <v>6</v>
      </c>
      <c r="DV7" s="53">
        <f t="shared" si="1"/>
        <v>6.6666666666666666E-2</v>
      </c>
      <c r="DW7" t="s">
        <v>91</v>
      </c>
    </row>
    <row r="8" spans="1:127" ht="34" x14ac:dyDescent="0.2">
      <c r="B8" s="21" t="s">
        <v>21</v>
      </c>
      <c r="F8" t="s">
        <v>65</v>
      </c>
      <c r="J8" t="s">
        <v>62</v>
      </c>
      <c r="L8" t="s">
        <v>62</v>
      </c>
      <c r="S8" t="s">
        <v>65</v>
      </c>
      <c r="X8" t="s">
        <v>65</v>
      </c>
      <c r="BT8" t="s">
        <v>65</v>
      </c>
      <c r="DI8"/>
      <c r="DJ8"/>
      <c r="DK8"/>
      <c r="DL8"/>
      <c r="DM8"/>
      <c r="DN8"/>
      <c r="DO8"/>
      <c r="DP8"/>
      <c r="DQ8"/>
      <c r="DR8"/>
      <c r="DS8"/>
      <c r="DT8"/>
      <c r="DU8">
        <f t="shared" si="0"/>
        <v>6</v>
      </c>
      <c r="DV8" s="53">
        <f t="shared" si="1"/>
        <v>6.6666666666666666E-2</v>
      </c>
    </row>
    <row r="9" spans="1:127" ht="34" x14ac:dyDescent="0.2">
      <c r="B9" s="21" t="s">
        <v>3</v>
      </c>
      <c r="D9" t="s">
        <v>62</v>
      </c>
      <c r="DI9"/>
      <c r="DJ9"/>
      <c r="DK9"/>
      <c r="DL9"/>
      <c r="DM9"/>
      <c r="DN9"/>
      <c r="DO9"/>
      <c r="DP9"/>
      <c r="DQ9"/>
      <c r="DR9"/>
      <c r="DS9"/>
      <c r="DT9"/>
      <c r="DU9">
        <f t="shared" si="0"/>
        <v>1</v>
      </c>
      <c r="DV9" s="53">
        <f t="shared" si="1"/>
        <v>1.1111111111111112E-2</v>
      </c>
      <c r="DW9" t="s">
        <v>99</v>
      </c>
    </row>
    <row r="10" spans="1:127" ht="17" x14ac:dyDescent="0.2">
      <c r="B10" s="21" t="s">
        <v>68</v>
      </c>
      <c r="I10" t="s">
        <v>65</v>
      </c>
      <c r="L10" t="s">
        <v>65</v>
      </c>
      <c r="X10" t="s">
        <v>65</v>
      </c>
      <c r="AD10" t="s">
        <v>65</v>
      </c>
      <c r="AG10" t="s">
        <v>65</v>
      </c>
      <c r="AI10" t="s">
        <v>65</v>
      </c>
      <c r="AT10" t="s">
        <v>65</v>
      </c>
      <c r="BX10" t="s">
        <v>62</v>
      </c>
      <c r="CM10" t="s">
        <v>62</v>
      </c>
      <c r="DI10"/>
      <c r="DJ10"/>
      <c r="DK10"/>
      <c r="DL10"/>
      <c r="DM10"/>
      <c r="DN10"/>
      <c r="DO10"/>
      <c r="DP10"/>
      <c r="DQ10"/>
      <c r="DR10"/>
      <c r="DS10"/>
      <c r="DT10"/>
      <c r="DU10">
        <f t="shared" si="0"/>
        <v>9</v>
      </c>
      <c r="DV10" s="53">
        <f t="shared" si="1"/>
        <v>0.1</v>
      </c>
    </row>
    <row r="11" spans="1:127" ht="17" x14ac:dyDescent="0.2">
      <c r="B11" s="21" t="s">
        <v>38</v>
      </c>
      <c r="I11" t="s">
        <v>65</v>
      </c>
      <c r="AW11" t="s">
        <v>65</v>
      </c>
      <c r="BG11" t="s">
        <v>65</v>
      </c>
      <c r="BX11" t="s">
        <v>62</v>
      </c>
      <c r="CI11" t="s">
        <v>62</v>
      </c>
      <c r="CM11" t="s">
        <v>62</v>
      </c>
      <c r="CZ11" t="s">
        <v>62</v>
      </c>
      <c r="DA11" t="s">
        <v>62</v>
      </c>
      <c r="DD11" t="s">
        <v>62</v>
      </c>
      <c r="DI11"/>
      <c r="DJ11"/>
      <c r="DK11"/>
      <c r="DL11"/>
      <c r="DM11"/>
      <c r="DN11"/>
      <c r="DO11"/>
      <c r="DP11"/>
      <c r="DQ11"/>
      <c r="DR11"/>
      <c r="DS11" t="s">
        <v>62</v>
      </c>
      <c r="DT11"/>
      <c r="DU11">
        <f t="shared" si="0"/>
        <v>10</v>
      </c>
      <c r="DV11" s="53">
        <f t="shared" si="1"/>
        <v>0.1111111111111111</v>
      </c>
    </row>
    <row r="12" spans="1:127" ht="17" x14ac:dyDescent="0.2">
      <c r="B12" s="21" t="s">
        <v>94</v>
      </c>
      <c r="P12" t="s">
        <v>65</v>
      </c>
      <c r="DI12"/>
      <c r="DJ12"/>
      <c r="DK12"/>
      <c r="DL12"/>
      <c r="DM12"/>
      <c r="DN12"/>
      <c r="DO12"/>
      <c r="DP12"/>
      <c r="DQ12"/>
      <c r="DR12"/>
      <c r="DS12"/>
      <c r="DT12"/>
      <c r="DU12">
        <f t="shared" si="0"/>
        <v>1</v>
      </c>
      <c r="DV12" s="53">
        <f t="shared" si="1"/>
        <v>1.1111111111111112E-2</v>
      </c>
    </row>
    <row r="13" spans="1:127" ht="34" x14ac:dyDescent="0.2">
      <c r="B13" s="21" t="s">
        <v>88</v>
      </c>
      <c r="J13" t="s">
        <v>62</v>
      </c>
      <c r="AT13" t="s">
        <v>65</v>
      </c>
      <c r="BG13" t="s">
        <v>65</v>
      </c>
      <c r="DI13"/>
      <c r="DJ13"/>
      <c r="DK13"/>
      <c r="DL13"/>
      <c r="DM13"/>
      <c r="DN13"/>
      <c r="DO13"/>
      <c r="DP13"/>
      <c r="DQ13"/>
      <c r="DR13"/>
      <c r="DS13"/>
      <c r="DT13"/>
      <c r="DU13">
        <f t="shared" si="0"/>
        <v>3</v>
      </c>
      <c r="DV13" s="53">
        <f t="shared" si="1"/>
        <v>3.3333333333333333E-2</v>
      </c>
      <c r="DW13" t="s">
        <v>98</v>
      </c>
    </row>
    <row r="14" spans="1:127" ht="17" x14ac:dyDescent="0.2">
      <c r="B14" s="21" t="s">
        <v>13</v>
      </c>
      <c r="DI14"/>
      <c r="DJ14"/>
      <c r="DK14"/>
      <c r="DL14"/>
      <c r="DM14"/>
      <c r="DN14"/>
      <c r="DO14"/>
      <c r="DP14"/>
      <c r="DQ14" t="s">
        <v>65</v>
      </c>
      <c r="DR14"/>
      <c r="DS14"/>
      <c r="DT14"/>
      <c r="DU14">
        <f t="shared" si="0"/>
        <v>1</v>
      </c>
      <c r="DV14" s="53">
        <f t="shared" si="1"/>
        <v>1.1111111111111112E-2</v>
      </c>
      <c r="DW14" t="s">
        <v>97</v>
      </c>
    </row>
    <row r="15" spans="1:127" ht="17" x14ac:dyDescent="0.2">
      <c r="B15" s="21" t="s">
        <v>84</v>
      </c>
      <c r="D15" t="s">
        <v>62</v>
      </c>
      <c r="AC15" t="s">
        <v>62</v>
      </c>
      <c r="AD15" t="s">
        <v>65</v>
      </c>
      <c r="DI15"/>
      <c r="DJ15"/>
      <c r="DK15"/>
      <c r="DL15"/>
      <c r="DM15"/>
      <c r="DN15"/>
      <c r="DO15"/>
      <c r="DP15"/>
      <c r="DQ15"/>
      <c r="DR15"/>
      <c r="DS15"/>
      <c r="DT15"/>
      <c r="DU15">
        <f t="shared" si="0"/>
        <v>3</v>
      </c>
      <c r="DV15" s="53">
        <f t="shared" si="1"/>
        <v>3.3333333333333333E-2</v>
      </c>
      <c r="DW15" t="s">
        <v>96</v>
      </c>
    </row>
    <row r="16" spans="1:127" ht="17" x14ac:dyDescent="0.2">
      <c r="B16" s="21" t="s">
        <v>41</v>
      </c>
      <c r="DI16"/>
      <c r="DJ16"/>
      <c r="DK16"/>
      <c r="DL16"/>
      <c r="DM16"/>
      <c r="DN16"/>
      <c r="DO16"/>
      <c r="DP16"/>
      <c r="DQ16"/>
      <c r="DR16"/>
      <c r="DS16"/>
      <c r="DT16"/>
      <c r="DU16">
        <f t="shared" si="0"/>
        <v>0</v>
      </c>
      <c r="DV16" s="53">
        <f t="shared" si="1"/>
        <v>0</v>
      </c>
    </row>
    <row r="17" spans="1:127" ht="17" x14ac:dyDescent="0.2">
      <c r="B17" s="21" t="s">
        <v>83</v>
      </c>
      <c r="CH17" t="s">
        <v>62</v>
      </c>
      <c r="DI17"/>
      <c r="DJ17"/>
      <c r="DK17"/>
      <c r="DL17"/>
      <c r="DM17"/>
      <c r="DN17"/>
      <c r="DO17"/>
      <c r="DP17"/>
      <c r="DQ17"/>
      <c r="DR17"/>
      <c r="DS17"/>
      <c r="DT17"/>
      <c r="DU17">
        <f t="shared" si="0"/>
        <v>1</v>
      </c>
      <c r="DV17" s="53">
        <f t="shared" si="1"/>
        <v>1.1111111111111112E-2</v>
      </c>
    </row>
    <row r="18" spans="1:127" ht="34" x14ac:dyDescent="0.2">
      <c r="B18" s="21" t="s">
        <v>58</v>
      </c>
      <c r="DA18" t="s">
        <v>62</v>
      </c>
      <c r="DI18"/>
      <c r="DJ18"/>
      <c r="DK18"/>
      <c r="DL18"/>
      <c r="DM18"/>
      <c r="DN18"/>
      <c r="DO18"/>
      <c r="DP18"/>
      <c r="DQ18"/>
      <c r="DR18"/>
      <c r="DS18"/>
      <c r="DT18"/>
      <c r="DU18">
        <f t="shared" si="0"/>
        <v>1</v>
      </c>
      <c r="DV18" s="53">
        <f t="shared" si="1"/>
        <v>1.1111111111111112E-2</v>
      </c>
      <c r="DW18" t="s">
        <v>95</v>
      </c>
    </row>
    <row r="19" spans="1:127" ht="34" x14ac:dyDescent="0.2">
      <c r="B19" s="21" t="s">
        <v>63</v>
      </c>
      <c r="AD19" t="s">
        <v>65</v>
      </c>
      <c r="BW19" t="s">
        <v>62</v>
      </c>
      <c r="BZ19" t="s">
        <v>65</v>
      </c>
      <c r="CB19" t="s">
        <v>62</v>
      </c>
      <c r="CE19" t="s">
        <v>65</v>
      </c>
      <c r="CP19" t="s">
        <v>65</v>
      </c>
      <c r="DI19"/>
      <c r="DJ19"/>
      <c r="DK19"/>
      <c r="DL19"/>
      <c r="DM19"/>
      <c r="DN19"/>
      <c r="DO19"/>
      <c r="DP19"/>
      <c r="DQ19"/>
      <c r="DR19"/>
      <c r="DS19"/>
      <c r="DT19"/>
      <c r="DU19">
        <f t="shared" si="0"/>
        <v>6</v>
      </c>
      <c r="DV19" s="53">
        <f t="shared" si="1"/>
        <v>6.6666666666666666E-2</v>
      </c>
      <c r="DW19" t="s">
        <v>91</v>
      </c>
    </row>
    <row r="20" spans="1:127" ht="17" x14ac:dyDescent="0.2">
      <c r="B20" s="21" t="s">
        <v>64</v>
      </c>
      <c r="H20" t="s">
        <v>62</v>
      </c>
      <c r="O20" t="s">
        <v>62</v>
      </c>
      <c r="BF20" t="s">
        <v>65</v>
      </c>
      <c r="CZ20" t="s">
        <v>62</v>
      </c>
      <c r="DI20"/>
      <c r="DJ20"/>
      <c r="DK20"/>
      <c r="DL20" t="s">
        <v>62</v>
      </c>
      <c r="DM20"/>
      <c r="DN20"/>
      <c r="DO20"/>
      <c r="DP20"/>
      <c r="DQ20"/>
      <c r="DR20"/>
      <c r="DS20"/>
      <c r="DT20"/>
      <c r="DU20">
        <f t="shared" si="0"/>
        <v>5</v>
      </c>
      <c r="DV20" s="53">
        <f t="shared" si="1"/>
        <v>5.5555555555555552E-2</v>
      </c>
      <c r="DW20" t="s">
        <v>91</v>
      </c>
    </row>
    <row r="21" spans="1:127" ht="17" x14ac:dyDescent="0.2">
      <c r="B21" s="21" t="s">
        <v>69</v>
      </c>
      <c r="CI21" t="s">
        <v>62</v>
      </c>
      <c r="CX21" t="s">
        <v>62</v>
      </c>
      <c r="DI21"/>
      <c r="DJ21"/>
      <c r="DK21"/>
      <c r="DL21"/>
      <c r="DM21"/>
      <c r="DN21"/>
      <c r="DO21"/>
      <c r="DP21"/>
      <c r="DQ21"/>
      <c r="DR21"/>
      <c r="DS21" t="s">
        <v>62</v>
      </c>
      <c r="DT21"/>
      <c r="DU21">
        <f t="shared" si="0"/>
        <v>3</v>
      </c>
      <c r="DV21" s="53">
        <f t="shared" si="1"/>
        <v>3.3333333333333333E-2</v>
      </c>
    </row>
    <row r="22" spans="1:127" ht="17" x14ac:dyDescent="0.2">
      <c r="B22" s="21" t="s">
        <v>71</v>
      </c>
      <c r="Y22" t="s">
        <v>65</v>
      </c>
      <c r="BC22" t="s">
        <v>62</v>
      </c>
      <c r="DI22"/>
      <c r="DJ22"/>
      <c r="DK22"/>
      <c r="DL22"/>
      <c r="DM22"/>
      <c r="DN22"/>
      <c r="DO22"/>
      <c r="DP22"/>
      <c r="DQ22"/>
      <c r="DR22"/>
      <c r="DS22"/>
      <c r="DT22"/>
      <c r="DU22">
        <f t="shared" si="0"/>
        <v>2</v>
      </c>
      <c r="DV22" s="53">
        <f t="shared" si="1"/>
        <v>2.2222222222222223E-2</v>
      </c>
    </row>
    <row r="23" spans="1:127" x14ac:dyDescent="0.2">
      <c r="B23" s="39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7" s="6" customFormat="1" x14ac:dyDescent="0.2">
      <c r="A24" s="5" t="s">
        <v>10</v>
      </c>
      <c r="B24" s="2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V24" s="54"/>
    </row>
    <row r="25" spans="1:127" s="4" customFormat="1" ht="17" x14ac:dyDescent="0.2">
      <c r="A25" s="3"/>
      <c r="B25" s="23" t="s">
        <v>22</v>
      </c>
      <c r="AE25"/>
      <c r="DU25">
        <f>COUNTIF(C25:DT25,"x")</f>
        <v>0</v>
      </c>
      <c r="DV25" s="53">
        <f>DU25/npregclass2A</f>
        <v>0</v>
      </c>
    </row>
    <row r="26" spans="1:127" s="4" customFormat="1" ht="17" x14ac:dyDescent="0.2">
      <c r="A26" s="3"/>
      <c r="B26" s="23" t="s">
        <v>85</v>
      </c>
      <c r="AO26" s="38"/>
      <c r="DM26" s="4" t="s">
        <v>65</v>
      </c>
      <c r="DU26">
        <f>COUNTIF(C26:DT26,"x")</f>
        <v>1</v>
      </c>
      <c r="DV26" s="53">
        <f>DU26/npregclass2A</f>
        <v>1</v>
      </c>
    </row>
    <row r="27" spans="1:127" s="4" customFormat="1" ht="17" x14ac:dyDescent="0.2">
      <c r="A27" s="3"/>
      <c r="B27" s="23" t="s">
        <v>23</v>
      </c>
      <c r="AE27" s="38"/>
      <c r="DU27">
        <f>COUNTIF(C27:DT27,"x")</f>
        <v>0</v>
      </c>
      <c r="DV27" s="53">
        <f>DU27/npregclass2A</f>
        <v>0</v>
      </c>
    </row>
    <row r="28" spans="1:127" s="4" customFormat="1" ht="17" x14ac:dyDescent="0.2">
      <c r="A28" s="3"/>
      <c r="B28" s="23" t="s">
        <v>24</v>
      </c>
      <c r="DM28" s="4" t="s">
        <v>62</v>
      </c>
      <c r="DU28">
        <f>COUNTIF(C28:DT28,"x")</f>
        <v>1</v>
      </c>
      <c r="DV28" s="53">
        <f>DU28/npregclass2A</f>
        <v>1</v>
      </c>
    </row>
    <row r="29" spans="1:127" x14ac:dyDescent="0.2">
      <c r="DI29"/>
      <c r="DJ29"/>
      <c r="DK29"/>
      <c r="DL29"/>
      <c r="DM29"/>
      <c r="DN29"/>
      <c r="DO29"/>
      <c r="DP29"/>
      <c r="DQ29"/>
      <c r="DR29"/>
      <c r="DS29"/>
      <c r="DT29"/>
    </row>
    <row r="30" spans="1:127" s="8" customFormat="1" x14ac:dyDescent="0.2">
      <c r="A30" s="7" t="s">
        <v>9</v>
      </c>
      <c r="B30" s="24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V30" s="55"/>
    </row>
    <row r="31" spans="1:127" ht="17" x14ac:dyDescent="0.2">
      <c r="B31" s="21" t="s">
        <v>16</v>
      </c>
      <c r="AU31" t="s">
        <v>65</v>
      </c>
      <c r="CG31" t="s">
        <v>62</v>
      </c>
      <c r="DI31"/>
      <c r="DJ31"/>
      <c r="DK31"/>
      <c r="DL31"/>
      <c r="DM31"/>
      <c r="DN31"/>
      <c r="DO31"/>
      <c r="DP31"/>
      <c r="DQ31"/>
      <c r="DR31"/>
      <c r="DS31"/>
      <c r="DT31"/>
      <c r="DU31">
        <f>COUNTIF(C31:DT31,"x")</f>
        <v>2</v>
      </c>
      <c r="DV31" s="53">
        <f>DU31/(npregclass2B+npregclass2D)</f>
        <v>0.5</v>
      </c>
    </row>
    <row r="32" spans="1:127" ht="17" x14ac:dyDescent="0.2">
      <c r="B32" s="21" t="s">
        <v>18</v>
      </c>
      <c r="DI32"/>
      <c r="DJ32"/>
      <c r="DK32"/>
      <c r="DL32"/>
      <c r="DM32"/>
      <c r="DN32"/>
      <c r="DO32"/>
      <c r="DP32"/>
      <c r="DQ32"/>
      <c r="DR32"/>
      <c r="DS32"/>
      <c r="DT32"/>
      <c r="DU32">
        <f>COUNTIF(C32:DT32,"x")</f>
        <v>0</v>
      </c>
      <c r="DV32" s="53">
        <f>DU32/(npregclass2B+npregclass2D)</f>
        <v>0</v>
      </c>
    </row>
    <row r="33" spans="1:126" ht="17" x14ac:dyDescent="0.2">
      <c r="B33" s="21" t="s">
        <v>100</v>
      </c>
      <c r="K33" t="s">
        <v>65</v>
      </c>
      <c r="BO33" t="s">
        <v>65</v>
      </c>
      <c r="DI33"/>
      <c r="DJ33"/>
      <c r="DK33"/>
      <c r="DL33"/>
      <c r="DM33"/>
      <c r="DN33"/>
      <c r="DO33"/>
      <c r="DP33"/>
      <c r="DQ33"/>
      <c r="DR33"/>
      <c r="DS33"/>
      <c r="DT33"/>
      <c r="DU33">
        <f>COUNTIF(C33:DT33,"x")</f>
        <v>2</v>
      </c>
      <c r="DV33" s="53">
        <f>DU33/(npregclass2B+npregclass2D)</f>
        <v>0.5</v>
      </c>
    </row>
    <row r="34" spans="1:126" ht="17" x14ac:dyDescent="0.2">
      <c r="B34" s="21" t="s">
        <v>34</v>
      </c>
      <c r="CG34" t="s">
        <v>62</v>
      </c>
      <c r="DI34"/>
      <c r="DJ34"/>
      <c r="DK34"/>
      <c r="DL34"/>
      <c r="DM34"/>
      <c r="DN34"/>
      <c r="DO34"/>
      <c r="DP34"/>
      <c r="DQ34"/>
      <c r="DR34"/>
      <c r="DS34"/>
      <c r="DT34"/>
      <c r="DU34">
        <f>COUNTIF(C34:DT34,"x")</f>
        <v>1</v>
      </c>
      <c r="DV34" s="53">
        <f>DU34/(npregclass2B+npregclass2D)</f>
        <v>0.25</v>
      </c>
    </row>
    <row r="35" spans="1:126" x14ac:dyDescent="0.2">
      <c r="DI35"/>
      <c r="DJ35"/>
      <c r="DK35"/>
      <c r="DL35"/>
      <c r="DM35"/>
      <c r="DN35"/>
      <c r="DO35"/>
      <c r="DP35"/>
      <c r="DQ35"/>
      <c r="DR35"/>
      <c r="DS35"/>
      <c r="DT35"/>
    </row>
    <row r="36" spans="1:126" s="10" customFormat="1" x14ac:dyDescent="0.2">
      <c r="A36" s="9" t="s">
        <v>8</v>
      </c>
      <c r="B36" s="25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V36" s="56"/>
    </row>
    <row r="37" spans="1:126" ht="34" x14ac:dyDescent="0.2">
      <c r="B37" s="21" t="s">
        <v>50</v>
      </c>
      <c r="AF37" t="s">
        <v>62</v>
      </c>
      <c r="CA37" t="s">
        <v>62</v>
      </c>
      <c r="DI37"/>
      <c r="DJ37"/>
      <c r="DK37"/>
      <c r="DL37"/>
      <c r="DM37"/>
      <c r="DN37"/>
      <c r="DO37"/>
      <c r="DP37"/>
      <c r="DQ37"/>
      <c r="DR37"/>
      <c r="DS37"/>
      <c r="DT37"/>
      <c r="DU37">
        <f t="shared" ref="DU37:DU44" si="2">COUNTIF(C37:DT37,"x")</f>
        <v>2</v>
      </c>
      <c r="DV37" s="53">
        <f t="shared" ref="DV37:DV44" si="3">DU37/(npregclass2C+npregclass2D)</f>
        <v>0.33333333333333331</v>
      </c>
    </row>
    <row r="38" spans="1:126" ht="34" x14ac:dyDescent="0.2">
      <c r="B38" s="21" t="s">
        <v>36</v>
      </c>
      <c r="E38" t="s">
        <v>65</v>
      </c>
      <c r="CA38" t="s">
        <v>62</v>
      </c>
      <c r="CG38" t="s">
        <v>62</v>
      </c>
      <c r="CN38" t="s">
        <v>65</v>
      </c>
      <c r="DI38"/>
      <c r="DJ38"/>
      <c r="DK38"/>
      <c r="DL38"/>
      <c r="DM38"/>
      <c r="DN38"/>
      <c r="DO38"/>
      <c r="DP38"/>
      <c r="DQ38"/>
      <c r="DR38"/>
      <c r="DS38"/>
      <c r="DT38"/>
      <c r="DU38">
        <f t="shared" si="2"/>
        <v>4</v>
      </c>
      <c r="DV38" s="53">
        <f t="shared" si="3"/>
        <v>0.66666666666666663</v>
      </c>
    </row>
    <row r="39" spans="1:126" ht="17" x14ac:dyDescent="0.2">
      <c r="B39" s="21" t="s">
        <v>17</v>
      </c>
      <c r="DI39"/>
      <c r="DJ39"/>
      <c r="DK39"/>
      <c r="DL39"/>
      <c r="DM39"/>
      <c r="DN39"/>
      <c r="DO39"/>
      <c r="DP39"/>
      <c r="DQ39"/>
      <c r="DR39"/>
      <c r="DS39"/>
      <c r="DT39"/>
      <c r="DU39">
        <f t="shared" si="2"/>
        <v>0</v>
      </c>
      <c r="DV39" s="53">
        <f t="shared" si="3"/>
        <v>0</v>
      </c>
    </row>
    <row r="40" spans="1:126" ht="17" x14ac:dyDescent="0.2">
      <c r="B40" s="21" t="s">
        <v>37</v>
      </c>
      <c r="AF40" t="s">
        <v>62</v>
      </c>
      <c r="DI40"/>
      <c r="DJ40"/>
      <c r="DK40"/>
      <c r="DL40"/>
      <c r="DM40"/>
      <c r="DN40"/>
      <c r="DO40"/>
      <c r="DP40"/>
      <c r="DQ40"/>
      <c r="DR40"/>
      <c r="DS40"/>
      <c r="DT40"/>
      <c r="DU40">
        <f t="shared" si="2"/>
        <v>1</v>
      </c>
      <c r="DV40" s="53">
        <f t="shared" si="3"/>
        <v>0.16666666666666666</v>
      </c>
    </row>
    <row r="41" spans="1:126" ht="17" x14ac:dyDescent="0.2">
      <c r="B41" s="21" t="s">
        <v>35</v>
      </c>
      <c r="BH41" t="s">
        <v>65</v>
      </c>
      <c r="CG41" t="s">
        <v>62</v>
      </c>
      <c r="DI41"/>
      <c r="DJ41"/>
      <c r="DK41"/>
      <c r="DL41"/>
      <c r="DM41"/>
      <c r="DN41"/>
      <c r="DO41"/>
      <c r="DP41"/>
      <c r="DQ41"/>
      <c r="DR41"/>
      <c r="DS41"/>
      <c r="DT41"/>
      <c r="DU41">
        <f t="shared" si="2"/>
        <v>2</v>
      </c>
      <c r="DV41" s="53">
        <f t="shared" si="3"/>
        <v>0.33333333333333331</v>
      </c>
    </row>
    <row r="42" spans="1:126" ht="17" x14ac:dyDescent="0.2">
      <c r="B42" s="21" t="s">
        <v>53</v>
      </c>
      <c r="DI42"/>
      <c r="DJ42"/>
      <c r="DK42"/>
      <c r="DL42"/>
      <c r="DM42"/>
      <c r="DN42"/>
      <c r="DO42"/>
      <c r="DP42"/>
      <c r="DQ42"/>
      <c r="DR42"/>
      <c r="DS42"/>
      <c r="DT42"/>
      <c r="DU42">
        <f t="shared" si="2"/>
        <v>0</v>
      </c>
      <c r="DV42" s="53">
        <f t="shared" si="3"/>
        <v>0</v>
      </c>
    </row>
    <row r="43" spans="1:126" ht="17" x14ac:dyDescent="0.2">
      <c r="B43" s="21" t="s">
        <v>86</v>
      </c>
      <c r="DI43"/>
      <c r="DJ43"/>
      <c r="DK43"/>
      <c r="DL43"/>
      <c r="DM43"/>
      <c r="DN43"/>
      <c r="DO43"/>
      <c r="DP43"/>
      <c r="DQ43"/>
      <c r="DR43"/>
      <c r="DS43"/>
      <c r="DT43"/>
      <c r="DU43">
        <f t="shared" si="2"/>
        <v>0</v>
      </c>
      <c r="DV43" s="53">
        <f t="shared" si="3"/>
        <v>0</v>
      </c>
    </row>
    <row r="44" spans="1:126" ht="17" x14ac:dyDescent="0.2">
      <c r="B44" s="21" t="s">
        <v>55</v>
      </c>
      <c r="CA44" t="s">
        <v>62</v>
      </c>
      <c r="DI44"/>
      <c r="DJ44"/>
      <c r="DK44"/>
      <c r="DL44"/>
      <c r="DM44"/>
      <c r="DN44"/>
      <c r="DO44"/>
      <c r="DP44"/>
      <c r="DQ44"/>
      <c r="DR44"/>
      <c r="DS44"/>
      <c r="DT44"/>
      <c r="DU44">
        <f t="shared" si="2"/>
        <v>1</v>
      </c>
      <c r="DV44" s="53">
        <f t="shared" si="3"/>
        <v>0.16666666666666666</v>
      </c>
    </row>
    <row r="45" spans="1:126" s="12" customFormat="1" x14ac:dyDescent="0.2">
      <c r="A45" s="11" t="s">
        <v>7</v>
      </c>
      <c r="B45" s="26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V45" s="57"/>
    </row>
    <row r="46" spans="1:126" ht="17" x14ac:dyDescent="0.2">
      <c r="B46" s="21" t="s">
        <v>4</v>
      </c>
    </row>
    <row r="48" spans="1:126" s="14" customFormat="1" x14ac:dyDescent="0.2">
      <c r="A48" s="13" t="s">
        <v>6</v>
      </c>
      <c r="B48" s="27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V48" s="58"/>
    </row>
    <row r="49" spans="1:126" ht="21.75" customHeight="1" x14ac:dyDescent="0.2">
      <c r="B49" s="21" t="s">
        <v>82</v>
      </c>
      <c r="AM49" t="s">
        <v>62</v>
      </c>
      <c r="DI49"/>
      <c r="DJ49"/>
      <c r="DK49"/>
      <c r="DL49"/>
      <c r="DM49"/>
      <c r="DN49"/>
      <c r="DO49"/>
      <c r="DP49"/>
      <c r="DQ49"/>
      <c r="DR49"/>
      <c r="DS49"/>
      <c r="DT49"/>
      <c r="DU49">
        <f t="shared" ref="DU49:DU60" si="4">COUNTIF(C49:DT49,"x")</f>
        <v>1</v>
      </c>
      <c r="DV49" s="53">
        <f t="shared" ref="DV49:DV60" si="5">DU49/npregclass3</f>
        <v>8.3333333333333329E-2</v>
      </c>
    </row>
    <row r="50" spans="1:126" ht="17" x14ac:dyDescent="0.2">
      <c r="B50" s="21" t="s">
        <v>19</v>
      </c>
      <c r="AJ50" t="s">
        <v>62</v>
      </c>
      <c r="BD50" t="s">
        <v>62</v>
      </c>
      <c r="DI50"/>
      <c r="DJ50"/>
      <c r="DK50"/>
      <c r="DL50"/>
      <c r="DM50"/>
      <c r="DN50"/>
      <c r="DO50"/>
      <c r="DP50"/>
      <c r="DQ50"/>
      <c r="DR50"/>
      <c r="DS50"/>
      <c r="DT50"/>
      <c r="DU50">
        <f t="shared" si="4"/>
        <v>2</v>
      </c>
      <c r="DV50" s="53">
        <f t="shared" si="5"/>
        <v>0.16666666666666666</v>
      </c>
    </row>
    <row r="51" spans="1:126" ht="17" x14ac:dyDescent="0.2">
      <c r="B51" s="21" t="s">
        <v>26</v>
      </c>
      <c r="DI51"/>
      <c r="DJ51"/>
      <c r="DK51"/>
      <c r="DL51"/>
      <c r="DM51"/>
      <c r="DN51"/>
      <c r="DO51"/>
      <c r="DP51"/>
      <c r="DQ51"/>
      <c r="DR51"/>
      <c r="DS51"/>
      <c r="DT51"/>
      <c r="DU51">
        <f t="shared" si="4"/>
        <v>0</v>
      </c>
      <c r="DV51" s="53">
        <f t="shared" si="5"/>
        <v>0</v>
      </c>
    </row>
    <row r="52" spans="1:126" ht="17" x14ac:dyDescent="0.2">
      <c r="B52" s="21" t="s">
        <v>59</v>
      </c>
      <c r="DI52"/>
      <c r="DJ52"/>
      <c r="DK52"/>
      <c r="DL52"/>
      <c r="DM52"/>
      <c r="DN52"/>
      <c r="DO52"/>
      <c r="DP52"/>
      <c r="DQ52"/>
      <c r="DR52"/>
      <c r="DS52"/>
      <c r="DT52"/>
      <c r="DU52">
        <f t="shared" si="4"/>
        <v>0</v>
      </c>
      <c r="DV52" s="53">
        <f t="shared" si="5"/>
        <v>0</v>
      </c>
    </row>
    <row r="53" spans="1:126" ht="17" x14ac:dyDescent="0.2">
      <c r="B53" s="21" t="s">
        <v>57</v>
      </c>
      <c r="AM53" t="s">
        <v>62</v>
      </c>
      <c r="DI53"/>
      <c r="DJ53"/>
      <c r="DK53"/>
      <c r="DL53"/>
      <c r="DM53"/>
      <c r="DN53"/>
      <c r="DO53"/>
      <c r="DP53"/>
      <c r="DQ53"/>
      <c r="DR53"/>
      <c r="DS53"/>
      <c r="DT53"/>
      <c r="DU53">
        <f t="shared" si="4"/>
        <v>1</v>
      </c>
      <c r="DV53" s="53">
        <f t="shared" si="5"/>
        <v>8.3333333333333329E-2</v>
      </c>
    </row>
    <row r="54" spans="1:126" ht="34" x14ac:dyDescent="0.2">
      <c r="B54" s="21" t="s">
        <v>30</v>
      </c>
      <c r="AJ54" t="s">
        <v>62</v>
      </c>
      <c r="BD54" t="s">
        <v>62</v>
      </c>
      <c r="CA54" t="s">
        <v>62</v>
      </c>
      <c r="DI54"/>
      <c r="DJ54"/>
      <c r="DK54"/>
      <c r="DL54"/>
      <c r="DM54"/>
      <c r="DN54"/>
      <c r="DO54"/>
      <c r="DP54"/>
      <c r="DQ54"/>
      <c r="DR54"/>
      <c r="DS54"/>
      <c r="DT54"/>
      <c r="DU54">
        <f t="shared" si="4"/>
        <v>3</v>
      </c>
      <c r="DV54" s="53">
        <f t="shared" si="5"/>
        <v>0.25</v>
      </c>
    </row>
    <row r="55" spans="1:126" ht="17" x14ac:dyDescent="0.2">
      <c r="B55" s="21" t="s">
        <v>31</v>
      </c>
      <c r="BU55" t="s">
        <v>65</v>
      </c>
      <c r="CD55" t="s">
        <v>65</v>
      </c>
      <c r="CU55" t="s">
        <v>65</v>
      </c>
      <c r="CV55" t="s">
        <v>65</v>
      </c>
      <c r="DB55" t="s">
        <v>65</v>
      </c>
      <c r="DI55"/>
      <c r="DJ55"/>
      <c r="DK55"/>
      <c r="DL55"/>
      <c r="DM55"/>
      <c r="DN55"/>
      <c r="DO55"/>
      <c r="DP55"/>
      <c r="DQ55"/>
      <c r="DR55"/>
      <c r="DS55"/>
      <c r="DT55"/>
      <c r="DU55">
        <f t="shared" si="4"/>
        <v>5</v>
      </c>
      <c r="DV55" s="53">
        <f t="shared" si="5"/>
        <v>0.41666666666666669</v>
      </c>
    </row>
    <row r="56" spans="1:126" ht="17" x14ac:dyDescent="0.2">
      <c r="B56" s="21" t="s">
        <v>32</v>
      </c>
      <c r="Q56" s="63" t="s">
        <v>65</v>
      </c>
      <c r="AO56" t="s">
        <v>62</v>
      </c>
      <c r="CC56" t="s">
        <v>62</v>
      </c>
      <c r="DI56"/>
      <c r="DJ56"/>
      <c r="DK56"/>
      <c r="DL56"/>
      <c r="DM56"/>
      <c r="DN56"/>
      <c r="DO56"/>
      <c r="DP56"/>
      <c r="DQ56"/>
      <c r="DR56"/>
      <c r="DS56"/>
      <c r="DT56"/>
      <c r="DU56">
        <f t="shared" si="4"/>
        <v>3</v>
      </c>
      <c r="DV56" s="53">
        <f t="shared" si="5"/>
        <v>0.25</v>
      </c>
    </row>
    <row r="57" spans="1:126" ht="17" x14ac:dyDescent="0.2">
      <c r="B57" s="21" t="s">
        <v>39</v>
      </c>
      <c r="CC57" t="s">
        <v>62</v>
      </c>
      <c r="DI57"/>
      <c r="DJ57"/>
      <c r="DK57"/>
      <c r="DL57"/>
      <c r="DM57"/>
      <c r="DN57"/>
      <c r="DO57"/>
      <c r="DP57"/>
      <c r="DQ57"/>
      <c r="DR57"/>
      <c r="DS57"/>
      <c r="DT57"/>
      <c r="DU57">
        <f t="shared" si="4"/>
        <v>1</v>
      </c>
      <c r="DV57" s="53">
        <f t="shared" si="5"/>
        <v>8.3333333333333329E-2</v>
      </c>
    </row>
    <row r="58" spans="1:126" ht="17" x14ac:dyDescent="0.2">
      <c r="B58" s="21" t="s">
        <v>33</v>
      </c>
      <c r="AJ58" t="s">
        <v>62</v>
      </c>
      <c r="CC58" t="s">
        <v>62</v>
      </c>
      <c r="DI58"/>
      <c r="DJ58"/>
      <c r="DK58"/>
      <c r="DL58"/>
      <c r="DM58"/>
      <c r="DN58"/>
      <c r="DO58"/>
      <c r="DP58"/>
      <c r="DQ58"/>
      <c r="DR58"/>
      <c r="DS58"/>
      <c r="DT58"/>
      <c r="DU58">
        <f t="shared" si="4"/>
        <v>2</v>
      </c>
      <c r="DV58" s="53">
        <f t="shared" si="5"/>
        <v>0.16666666666666666</v>
      </c>
    </row>
    <row r="59" spans="1:126" ht="17" x14ac:dyDescent="0.2">
      <c r="B59" s="21" t="s">
        <v>51</v>
      </c>
      <c r="BD59" t="s">
        <v>62</v>
      </c>
      <c r="DI59"/>
      <c r="DJ59"/>
      <c r="DK59"/>
      <c r="DL59"/>
      <c r="DM59"/>
      <c r="DN59"/>
      <c r="DO59"/>
      <c r="DP59"/>
      <c r="DQ59"/>
      <c r="DR59"/>
      <c r="DS59"/>
      <c r="DT59"/>
      <c r="DU59">
        <f t="shared" si="4"/>
        <v>1</v>
      </c>
      <c r="DV59" s="53">
        <f t="shared" si="5"/>
        <v>8.3333333333333329E-2</v>
      </c>
    </row>
    <row r="60" spans="1:126" ht="17" x14ac:dyDescent="0.2">
      <c r="B60" s="21" t="s">
        <v>52</v>
      </c>
      <c r="AE60" t="s">
        <v>62</v>
      </c>
      <c r="DI60"/>
      <c r="DJ60"/>
      <c r="DK60"/>
      <c r="DL60"/>
      <c r="DM60"/>
      <c r="DN60"/>
      <c r="DO60"/>
      <c r="DP60"/>
      <c r="DQ60"/>
      <c r="DR60"/>
      <c r="DS60"/>
      <c r="DT60"/>
      <c r="DU60">
        <f t="shared" si="4"/>
        <v>1</v>
      </c>
      <c r="DV60" s="53">
        <f t="shared" si="5"/>
        <v>8.3333333333333329E-2</v>
      </c>
    </row>
    <row r="61" spans="1:126" s="18" customFormat="1" x14ac:dyDescent="0.2">
      <c r="A61" s="17" t="s">
        <v>5</v>
      </c>
      <c r="B61" s="28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V61" s="59"/>
    </row>
    <row r="62" spans="1:126" ht="17" x14ac:dyDescent="0.2">
      <c r="B62" s="21" t="s">
        <v>56</v>
      </c>
      <c r="C62" t="s">
        <v>62</v>
      </c>
      <c r="T62" t="s">
        <v>62</v>
      </c>
      <c r="DI62"/>
      <c r="DJ62"/>
      <c r="DK62"/>
      <c r="DL62"/>
      <c r="DM62"/>
      <c r="DN62"/>
      <c r="DO62" t="s">
        <v>65</v>
      </c>
      <c r="DP62"/>
      <c r="DQ62"/>
      <c r="DR62"/>
      <c r="DS62"/>
      <c r="DT62"/>
      <c r="DU62">
        <f>COUNTIF(C62:DT62,"x")</f>
        <v>3</v>
      </c>
      <c r="DV62" s="53">
        <f>DU62/npregclass99</f>
        <v>0.3</v>
      </c>
    </row>
    <row r="63" spans="1:126" ht="17" x14ac:dyDescent="0.2">
      <c r="B63" s="21" t="s">
        <v>14</v>
      </c>
      <c r="Z63" t="s">
        <v>62</v>
      </c>
      <c r="AV63" t="s">
        <v>62</v>
      </c>
      <c r="DG63" t="s">
        <v>62</v>
      </c>
      <c r="DI63"/>
      <c r="DJ63"/>
      <c r="DK63" t="s">
        <v>62</v>
      </c>
      <c r="DL63"/>
      <c r="DM63"/>
      <c r="DN63"/>
      <c r="DO63"/>
      <c r="DP63"/>
      <c r="DQ63"/>
      <c r="DR63"/>
      <c r="DS63"/>
      <c r="DT63" t="s">
        <v>62</v>
      </c>
      <c r="DU63">
        <f>COUNTIF(C63:DT63,"x")</f>
        <v>5</v>
      </c>
      <c r="DV63" s="53">
        <f>DU63/npregclass99</f>
        <v>0.5</v>
      </c>
    </row>
    <row r="64" spans="1:126" ht="17" x14ac:dyDescent="0.2">
      <c r="B64" s="21" t="s">
        <v>40</v>
      </c>
      <c r="CR64" t="s">
        <v>62</v>
      </c>
      <c r="DI64"/>
      <c r="DJ64"/>
      <c r="DK64"/>
      <c r="DL64"/>
      <c r="DM64"/>
      <c r="DN64"/>
      <c r="DO64"/>
      <c r="DP64"/>
      <c r="DQ64"/>
      <c r="DR64"/>
      <c r="DS64"/>
      <c r="DT64"/>
      <c r="DU64">
        <f>COUNTIF(C64:DT64,"x")</f>
        <v>1</v>
      </c>
      <c r="DV64" s="53">
        <f>DU64/npregclass99</f>
        <v>0.1</v>
      </c>
    </row>
    <row r="65" spans="1:126" ht="17" x14ac:dyDescent="0.2">
      <c r="B65" s="21" t="s">
        <v>87</v>
      </c>
      <c r="AK65" t="s">
        <v>62</v>
      </c>
      <c r="DU65">
        <f>COUNTIF(C65:DT65,"x")</f>
        <v>1</v>
      </c>
      <c r="DV65" s="53">
        <f>DU65/npregclass99</f>
        <v>0.1</v>
      </c>
    </row>
    <row r="66" spans="1:126" x14ac:dyDescent="0.2">
      <c r="A66" s="40" t="s">
        <v>73</v>
      </c>
      <c r="C66" s="44"/>
      <c r="D66" s="44"/>
      <c r="E66" s="44"/>
      <c r="F66" s="44"/>
      <c r="G66" s="44"/>
      <c r="H66" s="44"/>
      <c r="I66" s="44"/>
      <c r="J66" s="44"/>
      <c r="K66" s="44"/>
      <c r="L66" s="44" t="s">
        <v>74</v>
      </c>
      <c r="M66" s="44"/>
      <c r="N66" s="44"/>
      <c r="O66" s="44"/>
      <c r="P66" s="44"/>
      <c r="Q66" s="44"/>
      <c r="R66" s="44"/>
      <c r="S66" s="44" t="s">
        <v>75</v>
      </c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5" t="s">
        <v>76</v>
      </c>
      <c r="AW66" s="44"/>
      <c r="AX66" s="44"/>
      <c r="AY66" s="44"/>
      <c r="AZ66" s="44"/>
      <c r="BA66" s="44"/>
      <c r="BB66" s="44"/>
      <c r="BC66" s="45" t="s">
        <v>77</v>
      </c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5" t="s">
        <v>78</v>
      </c>
      <c r="BV66" s="45"/>
      <c r="BW66" s="44"/>
      <c r="BX66" s="44"/>
      <c r="BY66" s="44"/>
      <c r="BZ66" s="44"/>
      <c r="CA66" s="44"/>
      <c r="CB66" s="44"/>
      <c r="CC66" s="44"/>
      <c r="CD66" s="45" t="s">
        <v>79</v>
      </c>
      <c r="CE66" s="44"/>
      <c r="CF66" s="44"/>
      <c r="CG66" s="45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 t="s">
        <v>80</v>
      </c>
      <c r="CW66" s="44"/>
      <c r="CX66" s="44"/>
      <c r="CY66" s="44"/>
      <c r="CZ66" s="44"/>
      <c r="DA66" s="44"/>
      <c r="DB66" s="44"/>
      <c r="DC66" s="44"/>
      <c r="DD66" s="44"/>
      <c r="DE66" s="44"/>
      <c r="DF66" s="46" t="s">
        <v>80</v>
      </c>
      <c r="DG66" s="44"/>
      <c r="DH66" s="44"/>
      <c r="DI66" s="44"/>
      <c r="DJ66" s="44"/>
      <c r="DK66" s="44"/>
      <c r="DL66" s="44"/>
      <c r="DM66" s="44"/>
      <c r="DN66" s="44"/>
      <c r="DO66" s="44"/>
      <c r="DP66" s="46" t="s">
        <v>80</v>
      </c>
      <c r="DQ66" s="44"/>
      <c r="DR66" s="44"/>
      <c r="DS66" s="44"/>
      <c r="DT66" s="44"/>
    </row>
    <row r="68" spans="1:126" ht="17" x14ac:dyDescent="0.2">
      <c r="A68" s="19" t="s">
        <v>42</v>
      </c>
    </row>
    <row r="69" spans="1:126" x14ac:dyDescent="0.2">
      <c r="A69" s="1" t="s">
        <v>43</v>
      </c>
      <c r="B69" s="35">
        <f>COUNTIF(pregclassdata,"1")</f>
        <v>90</v>
      </c>
    </row>
    <row r="70" spans="1:126" x14ac:dyDescent="0.2">
      <c r="A70" s="1" t="s">
        <v>44</v>
      </c>
      <c r="B70" s="35">
        <f>COUNTIF(pregclassdata,"2A")</f>
        <v>1</v>
      </c>
    </row>
    <row r="71" spans="1:126" x14ac:dyDescent="0.2">
      <c r="A71" s="1" t="s">
        <v>45</v>
      </c>
      <c r="B71" s="35">
        <f>COUNTIF(pregclassdata,"2B")</f>
        <v>3</v>
      </c>
      <c r="CH71" t="s">
        <v>92</v>
      </c>
    </row>
    <row r="72" spans="1:126" x14ac:dyDescent="0.2">
      <c r="A72" s="1" t="s">
        <v>46</v>
      </c>
      <c r="B72" s="35">
        <f>COUNTIF(pregclassdata,"2C")</f>
        <v>5</v>
      </c>
      <c r="CH72" t="s">
        <v>93</v>
      </c>
    </row>
    <row r="73" spans="1:126" x14ac:dyDescent="0.2">
      <c r="A73" s="1" t="s">
        <v>47</v>
      </c>
      <c r="B73" s="35">
        <f>COUNTIF(pregclassdata,"2D")</f>
        <v>1</v>
      </c>
    </row>
    <row r="74" spans="1:126" x14ac:dyDescent="0.2">
      <c r="A74" s="1" t="s">
        <v>54</v>
      </c>
      <c r="B74" s="35">
        <f>SUM(B70:B73)</f>
        <v>10</v>
      </c>
    </row>
    <row r="75" spans="1:126" x14ac:dyDescent="0.2">
      <c r="A75" s="1" t="s">
        <v>48</v>
      </c>
      <c r="B75" s="35">
        <f>COUNTIF(pregclassdata,"99")</f>
        <v>10</v>
      </c>
    </row>
    <row r="76" spans="1:126" x14ac:dyDescent="0.2">
      <c r="A76" s="1" t="s">
        <v>6</v>
      </c>
      <c r="B76" s="35">
        <f>COUNTIF(pregclassdata,"3")</f>
        <v>12</v>
      </c>
    </row>
    <row r="77" spans="1:126" x14ac:dyDescent="0.2">
      <c r="A77" s="1" t="s">
        <v>49</v>
      </c>
      <c r="B77" s="35">
        <f>B69+B74+B75+B76</f>
        <v>122</v>
      </c>
    </row>
    <row r="78" spans="1:126" ht="34" x14ac:dyDescent="0.2">
      <c r="B78" s="19" t="s">
        <v>102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reasons CrM preg class</vt:lpstr>
      <vt:lpstr>npreg</vt:lpstr>
      <vt:lpstr>npregclass1</vt:lpstr>
      <vt:lpstr>npregclass2A</vt:lpstr>
      <vt:lpstr>npregclass2B</vt:lpstr>
      <vt:lpstr>npregclass2C</vt:lpstr>
      <vt:lpstr>npregclass2D</vt:lpstr>
      <vt:lpstr>npregclass3</vt:lpstr>
      <vt:lpstr>npregclass99</vt:lpstr>
      <vt:lpstr>pregclassdata</vt:lpstr>
    </vt:vector>
  </TitlesOfParts>
  <Company>University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Stanford</dc:creator>
  <cp:lastModifiedBy>Joe Stanford</cp:lastModifiedBy>
  <cp:lastPrinted>2017-05-22T15:39:38Z</cp:lastPrinted>
  <dcterms:created xsi:type="dcterms:W3CDTF">2014-08-18T21:15:34Z</dcterms:created>
  <dcterms:modified xsi:type="dcterms:W3CDTF">2025-02-28T18:03:44Z</dcterms:modified>
</cp:coreProperties>
</file>