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catherine_loc_carrillo/Desktop/The HIVE - Data Repository/"/>
    </mc:Choice>
  </mc:AlternateContent>
  <bookViews>
    <workbookView xWindow="9720" yWindow="1620" windowWidth="23360" windowHeight="16880" tabRatio="500"/>
  </bookViews>
  <sheets>
    <sheet name="S2 Table" sheetId="1" r:id="rId1"/>
  </sheets>
  <definedNames>
    <definedName name="_xlnm.Print_Area" localSheetId="0">'S2 Table'!$A$2:$N$2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" l="1"/>
  <c r="E33" i="1"/>
  <c r="G33" i="1"/>
  <c r="I33" i="1"/>
  <c r="K33" i="1"/>
  <c r="M33" i="1"/>
  <c r="E52" i="1"/>
  <c r="D52" i="1"/>
  <c r="C17" i="1"/>
  <c r="E17" i="1"/>
  <c r="G17" i="1"/>
  <c r="I17" i="1"/>
  <c r="K17" i="1"/>
  <c r="M17" i="1"/>
  <c r="O17" i="1"/>
  <c r="C52" i="1"/>
  <c r="B52" i="1"/>
  <c r="G32" i="1"/>
  <c r="K32" i="1"/>
  <c r="M32" i="1"/>
  <c r="E51" i="1"/>
  <c r="D51" i="1"/>
  <c r="I16" i="1"/>
  <c r="K16" i="1"/>
  <c r="M16" i="1"/>
  <c r="O16" i="1"/>
  <c r="C51" i="1"/>
  <c r="B51" i="1"/>
  <c r="C31" i="1"/>
  <c r="E31" i="1"/>
  <c r="E50" i="1"/>
  <c r="D50" i="1"/>
  <c r="C15" i="1"/>
  <c r="E15" i="1"/>
  <c r="G15" i="1"/>
  <c r="C50" i="1"/>
  <c r="B50" i="1"/>
  <c r="G30" i="1"/>
  <c r="I30" i="1"/>
  <c r="K30" i="1"/>
  <c r="M30" i="1"/>
  <c r="E49" i="1"/>
  <c r="D49" i="1"/>
  <c r="I14" i="1"/>
  <c r="K14" i="1"/>
  <c r="M14" i="1"/>
  <c r="O14" i="1"/>
  <c r="Q14" i="1"/>
  <c r="S14" i="1"/>
  <c r="C49" i="1"/>
  <c r="B49" i="1"/>
  <c r="C29" i="1"/>
  <c r="E29" i="1"/>
  <c r="K29" i="1"/>
  <c r="M29" i="1"/>
  <c r="E48" i="1"/>
  <c r="D48" i="1"/>
  <c r="C13" i="1"/>
  <c r="E13" i="1"/>
  <c r="G13" i="1"/>
  <c r="C48" i="1"/>
  <c r="B48" i="1"/>
  <c r="G28" i="1"/>
  <c r="I28" i="1"/>
  <c r="E47" i="1"/>
  <c r="D47" i="1"/>
  <c r="I12" i="1"/>
  <c r="K12" i="1"/>
  <c r="M12" i="1"/>
  <c r="O12" i="1"/>
  <c r="Q12" i="1"/>
  <c r="S12" i="1"/>
  <c r="C47" i="1"/>
  <c r="B47" i="1"/>
  <c r="C27" i="1"/>
  <c r="E27" i="1"/>
  <c r="K27" i="1"/>
  <c r="M27" i="1"/>
  <c r="E46" i="1"/>
  <c r="D46" i="1"/>
  <c r="C11" i="1"/>
  <c r="E11" i="1"/>
  <c r="G11" i="1"/>
  <c r="C46" i="1"/>
  <c r="B46" i="1"/>
  <c r="G26" i="1"/>
  <c r="I26" i="1"/>
  <c r="E45" i="1"/>
  <c r="D45" i="1"/>
  <c r="I10" i="1"/>
  <c r="K10" i="1"/>
  <c r="M10" i="1"/>
  <c r="O10" i="1"/>
  <c r="Q10" i="1"/>
  <c r="S10" i="1"/>
  <c r="C45" i="1"/>
  <c r="B45" i="1"/>
  <c r="C25" i="1"/>
  <c r="E25" i="1"/>
  <c r="K25" i="1"/>
  <c r="M25" i="1"/>
  <c r="E44" i="1"/>
  <c r="D44" i="1"/>
  <c r="C9" i="1"/>
  <c r="E9" i="1"/>
  <c r="G9" i="1"/>
  <c r="C44" i="1"/>
  <c r="B44" i="1"/>
  <c r="G24" i="1"/>
  <c r="I24" i="1"/>
  <c r="E43" i="1"/>
  <c r="D43" i="1"/>
  <c r="I8" i="1"/>
  <c r="K8" i="1"/>
  <c r="M8" i="1"/>
  <c r="O8" i="1"/>
  <c r="Q8" i="1"/>
  <c r="S8" i="1"/>
  <c r="C43" i="1"/>
  <c r="B43" i="1"/>
  <c r="C23" i="1"/>
  <c r="E23" i="1"/>
  <c r="G23" i="1"/>
  <c r="I23" i="1"/>
  <c r="K23" i="1"/>
  <c r="M23" i="1"/>
  <c r="E42" i="1"/>
  <c r="D42" i="1"/>
  <c r="C7" i="1"/>
  <c r="E7" i="1"/>
  <c r="G7" i="1"/>
  <c r="I7" i="1"/>
  <c r="K7" i="1"/>
  <c r="M7" i="1"/>
  <c r="O7" i="1"/>
  <c r="Q7" i="1"/>
  <c r="S7" i="1"/>
  <c r="C42" i="1"/>
  <c r="B42" i="1"/>
  <c r="C22" i="1"/>
  <c r="E22" i="1"/>
  <c r="G22" i="1"/>
  <c r="I22" i="1"/>
  <c r="K22" i="1"/>
  <c r="M22" i="1"/>
  <c r="E41" i="1"/>
  <c r="D41" i="1"/>
  <c r="C6" i="1"/>
  <c r="E6" i="1"/>
  <c r="G6" i="1"/>
  <c r="I6" i="1"/>
  <c r="K6" i="1"/>
  <c r="M6" i="1"/>
  <c r="O6" i="1"/>
  <c r="Q6" i="1"/>
  <c r="S6" i="1"/>
  <c r="C41" i="1"/>
  <c r="B41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</calcChain>
</file>

<file path=xl/sharedStrings.xml><?xml version="1.0" encoding="utf-8"?>
<sst xmlns="http://schemas.openxmlformats.org/spreadsheetml/2006/main" count="206" uniqueCount="32">
  <si>
    <t>Photon Counts in Region of Interest for Each Treated Rat</t>
  </si>
  <si>
    <t>K-5</t>
  </si>
  <si>
    <t>K-6</t>
  </si>
  <si>
    <t>K-7</t>
  </si>
  <si>
    <t>K-10</t>
  </si>
  <si>
    <t>K-11</t>
  </si>
  <si>
    <t>K-12</t>
  </si>
  <si>
    <t>K-15</t>
  </si>
  <si>
    <t>K-16</t>
  </si>
  <si>
    <t>K-17</t>
  </si>
  <si>
    <t>Time (Days)</t>
  </si>
  <si>
    <t xml:space="preserve"> ROI</t>
  </si>
  <si>
    <t>Log10 ROI</t>
  </si>
  <si>
    <t>Log10 Ave</t>
  </si>
  <si>
    <t>STDEV</t>
  </si>
  <si>
    <t>N/D</t>
  </si>
  <si>
    <t>N/A</t>
  </si>
  <si>
    <t>Photon Counts in Region of Interest for Each Untreated Rat</t>
  </si>
  <si>
    <t>K-8</t>
  </si>
  <si>
    <t>K-9</t>
  </si>
  <si>
    <t>K-13</t>
  </si>
  <si>
    <t>K-14</t>
  </si>
  <si>
    <t>K-18</t>
  </si>
  <si>
    <t>K-19</t>
  </si>
  <si>
    <t>Photon Counts Scale: Min 150, Max 1500</t>
  </si>
  <si>
    <t>N/D - Not determined</t>
  </si>
  <si>
    <t>N/A - Not analyzed; rat sacrificed early.</t>
  </si>
  <si>
    <t>Average photon counts detected in regoin of interested over time.</t>
  </si>
  <si>
    <t>Treated Group</t>
  </si>
  <si>
    <t>Untreated Group</t>
  </si>
  <si>
    <t>Data used for Fig 2.</t>
  </si>
  <si>
    <t>Bioluminescent activity detected by IVIS for rats that underwent prevention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</si>
</sst>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1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1" fontId="0" fillId="0" borderId="1" xfId="0" applyNumberFormat="1" applyFill="1" applyBorder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2" fontId="0" fillId="2" borderId="1" xfId="0" applyNumberFormat="1" applyFill="1" applyBorder="1" applyAlignment="1">
      <alignment horizontal="center"/>
    </xf>
    <xf numFmtId="11" fontId="0" fillId="0" borderId="1" xfId="0" applyNumberFormat="1" applyBorder="1"/>
    <xf numFmtId="0" fontId="3" fillId="0" borderId="0" xfId="0" quotePrefix="1" applyFont="1" applyAlignment="1">
      <alignment horizontal="left"/>
    </xf>
    <xf numFmtId="0" fontId="4" fillId="0" borderId="0" xfId="0" applyFont="1"/>
    <xf numFmtId="0" fontId="0" fillId="0" borderId="7" xfId="0" applyBorder="1"/>
    <xf numFmtId="0" fontId="1" fillId="0" borderId="0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0" xfId="0" applyFont="1" applyBorder="1"/>
    <xf numFmtId="2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X53"/>
  <sheetViews>
    <sheetView showGridLines="0" tabSelected="1" workbookViewId="0">
      <selection activeCell="E5" sqref="E5"/>
    </sheetView>
  </sheetViews>
  <sheetFormatPr baseColWidth="10" defaultRowHeight="14" x14ac:dyDescent="0.15"/>
  <cols>
    <col min="1" max="1" width="10.1640625" style="2" customWidth="1"/>
    <col min="2" max="2" width="11" style="2" customWidth="1"/>
    <col min="3" max="4" width="10.83203125" style="2"/>
    <col min="5" max="5" width="13" style="2" customWidth="1"/>
    <col min="6" max="16384" width="10.83203125" style="2"/>
  </cols>
  <sheetData>
    <row r="2" spans="1:21" ht="18" x14ac:dyDescent="0.2">
      <c r="A2" s="1" t="s">
        <v>31</v>
      </c>
    </row>
    <row r="3" spans="1:21" x14ac:dyDescent="0.15">
      <c r="A3" s="42"/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  <c r="U3" s="45"/>
    </row>
    <row r="4" spans="1:21" ht="16" x14ac:dyDescent="0.2">
      <c r="A4" s="42"/>
      <c r="B4" s="38" t="s">
        <v>1</v>
      </c>
      <c r="C4" s="38"/>
      <c r="D4" s="38" t="s">
        <v>2</v>
      </c>
      <c r="E4" s="38"/>
      <c r="F4" s="38" t="s">
        <v>3</v>
      </c>
      <c r="G4" s="38"/>
      <c r="H4" s="38" t="s">
        <v>4</v>
      </c>
      <c r="I4" s="38"/>
      <c r="J4" s="38" t="s">
        <v>5</v>
      </c>
      <c r="K4" s="38"/>
      <c r="L4" s="38" t="s">
        <v>6</v>
      </c>
      <c r="M4" s="38"/>
      <c r="N4" s="38" t="s">
        <v>7</v>
      </c>
      <c r="O4" s="38"/>
      <c r="P4" s="38" t="s">
        <v>8</v>
      </c>
      <c r="Q4" s="38"/>
      <c r="R4" s="38" t="s">
        <v>9</v>
      </c>
      <c r="S4" s="38"/>
      <c r="T4" s="46"/>
      <c r="U4" s="47"/>
    </row>
    <row r="5" spans="1:21" ht="16" x14ac:dyDescent="0.15">
      <c r="A5" s="3" t="s">
        <v>10</v>
      </c>
      <c r="B5" s="4" t="s">
        <v>11</v>
      </c>
      <c r="C5" s="4" t="s">
        <v>12</v>
      </c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" t="s">
        <v>12</v>
      </c>
      <c r="P5" s="4" t="s">
        <v>11</v>
      </c>
      <c r="Q5" s="4" t="s">
        <v>12</v>
      </c>
      <c r="R5" s="4" t="s">
        <v>11</v>
      </c>
      <c r="S5" s="4" t="s">
        <v>12</v>
      </c>
      <c r="T5" s="5" t="s">
        <v>13</v>
      </c>
      <c r="U5" s="5" t="s">
        <v>14</v>
      </c>
    </row>
    <row r="6" spans="1:21" ht="16" x14ac:dyDescent="0.15">
      <c r="A6" s="6">
        <v>0</v>
      </c>
      <c r="B6" s="7">
        <v>24860</v>
      </c>
      <c r="C6" s="8">
        <f>LOG10(B6)</f>
        <v>4.3955011243056257</v>
      </c>
      <c r="D6" s="9">
        <v>17100</v>
      </c>
      <c r="E6" s="10">
        <f>LOG10(D6)</f>
        <v>4.2329961103921541</v>
      </c>
      <c r="F6" s="7">
        <v>30000</v>
      </c>
      <c r="G6" s="10">
        <f>LOG10(F6)</f>
        <v>4.4771212547196626</v>
      </c>
      <c r="H6" s="9">
        <v>11220</v>
      </c>
      <c r="I6" s="10">
        <f>LOG10(H6)</f>
        <v>4.0499928569201424</v>
      </c>
      <c r="J6" s="9">
        <v>32250</v>
      </c>
      <c r="K6" s="10">
        <f>LOG10(J6)</f>
        <v>4.5085297189712863</v>
      </c>
      <c r="L6" s="9">
        <v>23390</v>
      </c>
      <c r="M6" s="10">
        <f>LOG10(L6)</f>
        <v>4.3690302218091528</v>
      </c>
      <c r="N6" s="9">
        <v>20680</v>
      </c>
      <c r="O6" s="10">
        <f>LOG10(N6)</f>
        <v>4.3155505344219049</v>
      </c>
      <c r="P6" s="9">
        <v>52180</v>
      </c>
      <c r="Q6" s="10">
        <f>LOG10(P6)</f>
        <v>4.7175040747642019</v>
      </c>
      <c r="R6" s="9">
        <v>23930</v>
      </c>
      <c r="S6" s="10">
        <f>LOG10(R6)</f>
        <v>4.3789426986134377</v>
      </c>
      <c r="T6" s="10">
        <f>AVERAGE(C6,E6,G6,I6,K6,M6,O6,Q6,S6)</f>
        <v>4.3827965105463962</v>
      </c>
      <c r="U6" s="10">
        <f>STDEV(C6,E6,G6,I6,K6,M6,O6,Q6,S6)</f>
        <v>0.1853447373982664</v>
      </c>
    </row>
    <row r="7" spans="1:21" ht="16" x14ac:dyDescent="0.15">
      <c r="A7" s="6">
        <v>1</v>
      </c>
      <c r="B7" s="7">
        <v>22750</v>
      </c>
      <c r="C7" s="8">
        <f t="shared" ref="C7:C17" si="0">LOG10(B7)</f>
        <v>4.3569814009931314</v>
      </c>
      <c r="D7" s="7">
        <v>25120</v>
      </c>
      <c r="E7" s="10">
        <f t="shared" ref="E7:G17" si="1">LOG10(D7)</f>
        <v>4.4000196350651581</v>
      </c>
      <c r="F7" s="7">
        <v>26540</v>
      </c>
      <c r="G7" s="10">
        <f t="shared" si="1"/>
        <v>4.4239009185284166</v>
      </c>
      <c r="H7" s="9">
        <v>10920</v>
      </c>
      <c r="I7" s="10">
        <f t="shared" ref="I7:I8" si="2">LOG10(H7)</f>
        <v>4.0382226383687181</v>
      </c>
      <c r="J7" s="9">
        <v>23470</v>
      </c>
      <c r="K7" s="10">
        <f t="shared" ref="K7:K8" si="3">LOG10(J7)</f>
        <v>4.3705130895985924</v>
      </c>
      <c r="L7" s="9">
        <v>19180</v>
      </c>
      <c r="M7" s="10">
        <f t="shared" ref="M7:M8" si="4">LOG10(L7)</f>
        <v>4.2828486028346449</v>
      </c>
      <c r="N7" s="9">
        <v>22850</v>
      </c>
      <c r="O7" s="10">
        <f t="shared" ref="O7:O8" si="5">LOG10(N7)</f>
        <v>4.3588862044058692</v>
      </c>
      <c r="P7" s="9">
        <v>32930</v>
      </c>
      <c r="Q7" s="10">
        <f t="shared" ref="Q7:Q8" si="6">LOG10(P7)</f>
        <v>4.5175917307119073</v>
      </c>
      <c r="R7" s="9">
        <v>20230</v>
      </c>
      <c r="S7" s="10">
        <f t="shared" ref="S7:S8" si="7">LOG10(R7)</f>
        <v>4.3059958827708043</v>
      </c>
      <c r="T7" s="10">
        <f>AVERAGE(C7,E7,G7,I7,K7,M7,O7,Q7,S7)</f>
        <v>4.3394400114752489</v>
      </c>
      <c r="U7" s="10">
        <f>STDEV(C7,E7,G7,I7,K7,M7,O7,Q7,S7)</f>
        <v>0.13193083641117359</v>
      </c>
    </row>
    <row r="8" spans="1:21" ht="16" x14ac:dyDescent="0.15">
      <c r="A8" s="6">
        <v>3</v>
      </c>
      <c r="B8" s="11" t="s">
        <v>15</v>
      </c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2">
        <v>23460</v>
      </c>
      <c r="I8" s="10">
        <f t="shared" si="2"/>
        <v>4.3703280077795101</v>
      </c>
      <c r="J8" s="12">
        <v>29220</v>
      </c>
      <c r="K8" s="10">
        <f t="shared" si="3"/>
        <v>4.4656802115982783</v>
      </c>
      <c r="L8" s="12">
        <v>22810</v>
      </c>
      <c r="M8" s="10">
        <f t="shared" si="4"/>
        <v>4.3581252852766488</v>
      </c>
      <c r="N8" s="12">
        <v>21140</v>
      </c>
      <c r="O8" s="10">
        <f t="shared" si="5"/>
        <v>4.3251049829714079</v>
      </c>
      <c r="P8" s="12">
        <v>27370</v>
      </c>
      <c r="Q8" s="10">
        <f t="shared" si="6"/>
        <v>4.4372747974101232</v>
      </c>
      <c r="R8" s="12">
        <v>32320</v>
      </c>
      <c r="S8" s="10">
        <f t="shared" si="7"/>
        <v>4.5094713521025485</v>
      </c>
      <c r="T8" s="10">
        <f>AVERAGE(I8,K8,M8,O8,Q8,S8)</f>
        <v>4.4109974395230855</v>
      </c>
      <c r="U8" s="10">
        <f>STDEV(I8,K8,M8,O8,Q8,S8)</f>
        <v>7.0999715525549567E-2</v>
      </c>
    </row>
    <row r="9" spans="1:21" ht="16" x14ac:dyDescent="0.15">
      <c r="A9" s="6">
        <v>4</v>
      </c>
      <c r="B9" s="13">
        <v>12690</v>
      </c>
      <c r="C9" s="8">
        <f t="shared" si="0"/>
        <v>4.1034616220947049</v>
      </c>
      <c r="D9" s="13">
        <v>13500</v>
      </c>
      <c r="E9" s="10">
        <f t="shared" si="1"/>
        <v>4.1303337684950066</v>
      </c>
      <c r="F9" s="13">
        <v>12500</v>
      </c>
      <c r="G9" s="10">
        <f t="shared" si="1"/>
        <v>4.0969100130080562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11" t="s">
        <v>15</v>
      </c>
      <c r="P9" s="11" t="s">
        <v>15</v>
      </c>
      <c r="Q9" s="11" t="s">
        <v>15</v>
      </c>
      <c r="R9" s="11" t="s">
        <v>15</v>
      </c>
      <c r="S9" s="11" t="s">
        <v>15</v>
      </c>
      <c r="T9" s="10">
        <f>AVERAGE(C9,E9,G9)</f>
        <v>4.1102351345325898</v>
      </c>
      <c r="U9" s="10">
        <f>STDEV(C9,E9,G9)</f>
        <v>1.7711499393684618E-2</v>
      </c>
    </row>
    <row r="10" spans="1:21" ht="16" x14ac:dyDescent="0.15">
      <c r="A10" s="6">
        <v>5</v>
      </c>
      <c r="B10" s="11" t="s">
        <v>15</v>
      </c>
      <c r="C10" s="11" t="s">
        <v>15</v>
      </c>
      <c r="D10" s="11" t="s">
        <v>15</v>
      </c>
      <c r="E10" s="11" t="s">
        <v>15</v>
      </c>
      <c r="F10" s="11" t="s">
        <v>15</v>
      </c>
      <c r="G10" s="11" t="s">
        <v>15</v>
      </c>
      <c r="H10" s="12">
        <v>17090</v>
      </c>
      <c r="I10" s="10">
        <f t="shared" ref="I10" si="8">LOG10(H10)</f>
        <v>4.2327420627207371</v>
      </c>
      <c r="J10" s="12">
        <v>22440</v>
      </c>
      <c r="K10" s="10">
        <f t="shared" ref="K10" si="9">LOG10(J10)</f>
        <v>4.3510228525841237</v>
      </c>
      <c r="L10" s="12">
        <v>24800</v>
      </c>
      <c r="M10" s="10">
        <f t="shared" ref="M10" si="10">LOG10(L10)</f>
        <v>4.394451680826216</v>
      </c>
      <c r="N10" s="12">
        <v>13550</v>
      </c>
      <c r="O10" s="10">
        <f t="shared" ref="O10" si="11">LOG10(N10)</f>
        <v>4.1319392952104241</v>
      </c>
      <c r="P10" s="12">
        <v>16730</v>
      </c>
      <c r="Q10" s="10">
        <f t="shared" ref="Q10" si="12">LOG10(P10)</f>
        <v>4.2234959409623949</v>
      </c>
      <c r="R10" s="12">
        <v>19310</v>
      </c>
      <c r="S10" s="10">
        <f t="shared" ref="S10" si="13">LOG10(R10)</f>
        <v>4.2857822737793949</v>
      </c>
      <c r="T10" s="10">
        <f>AVERAGE(I10,K10,M10,O10,Q10,S10)</f>
        <v>4.269905684347215</v>
      </c>
      <c r="U10" s="10">
        <f>STDEV(I10,K10,M10,O10,Q10,S10)</f>
        <v>9.4777096282388354E-2</v>
      </c>
    </row>
    <row r="11" spans="1:21" ht="16" x14ac:dyDescent="0.15">
      <c r="A11" s="6">
        <v>6</v>
      </c>
      <c r="B11" s="13">
        <v>18100</v>
      </c>
      <c r="C11" s="8">
        <f t="shared" si="0"/>
        <v>4.2576785748691846</v>
      </c>
      <c r="D11" s="13">
        <v>13500</v>
      </c>
      <c r="E11" s="10">
        <f t="shared" si="1"/>
        <v>4.1303337684950066</v>
      </c>
      <c r="F11" s="13">
        <v>16100</v>
      </c>
      <c r="G11" s="10">
        <f t="shared" si="1"/>
        <v>4.20682587603185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1" t="s">
        <v>15</v>
      </c>
      <c r="R11" s="11" t="s">
        <v>15</v>
      </c>
      <c r="S11" s="11" t="s">
        <v>15</v>
      </c>
      <c r="T11" s="10">
        <f>AVERAGE(C11,E11,G11)</f>
        <v>4.198279406465347</v>
      </c>
      <c r="U11" s="10">
        <f>STDEV(C11,E11,G11)</f>
        <v>6.410114300195896E-2</v>
      </c>
    </row>
    <row r="12" spans="1:21" ht="16" x14ac:dyDescent="0.15">
      <c r="A12" s="6">
        <v>7</v>
      </c>
      <c r="B12" s="11" t="s">
        <v>15</v>
      </c>
      <c r="C12" s="11" t="s">
        <v>15</v>
      </c>
      <c r="D12" s="11" t="s">
        <v>15</v>
      </c>
      <c r="E12" s="11" t="s">
        <v>15</v>
      </c>
      <c r="F12" s="11" t="s">
        <v>15</v>
      </c>
      <c r="G12" s="11" t="s">
        <v>15</v>
      </c>
      <c r="H12" s="12">
        <v>23500</v>
      </c>
      <c r="I12" s="10">
        <f t="shared" ref="I12" si="14">LOG10(H12)</f>
        <v>4.3710678622717358</v>
      </c>
      <c r="J12" s="12">
        <v>19140</v>
      </c>
      <c r="K12" s="10">
        <f t="shared" ref="K12" si="15">LOG10(J12)</f>
        <v>4.2819419334408249</v>
      </c>
      <c r="L12" s="12">
        <v>27760</v>
      </c>
      <c r="M12" s="10">
        <f t="shared" ref="M12" si="16">LOG10(L12)</f>
        <v>4.4434194617828169</v>
      </c>
      <c r="N12" s="12">
        <v>12580</v>
      </c>
      <c r="O12" s="10">
        <f t="shared" ref="O12" si="17">LOG10(N12)</f>
        <v>4.0996806411092503</v>
      </c>
      <c r="P12" s="12">
        <v>14890</v>
      </c>
      <c r="Q12" s="10">
        <f t="shared" ref="Q12" si="18">LOG10(P12)</f>
        <v>4.1728946977521764</v>
      </c>
      <c r="R12" s="12">
        <v>14020</v>
      </c>
      <c r="S12" s="10">
        <f t="shared" ref="S12" si="19">LOG10(R12)</f>
        <v>4.1467480136306403</v>
      </c>
      <c r="T12" s="10">
        <f>AVERAGE(I12,K12,M12,O12,Q12,S12)</f>
        <v>4.2526254349979071</v>
      </c>
      <c r="U12" s="10">
        <f>STDEV(I12,K12,M12,O12,Q12,S12)</f>
        <v>0.13583044953989065</v>
      </c>
    </row>
    <row r="13" spans="1:21" ht="16" x14ac:dyDescent="0.15">
      <c r="A13" s="6">
        <v>8</v>
      </c>
      <c r="B13" s="13">
        <v>20000</v>
      </c>
      <c r="C13" s="8">
        <f t="shared" si="0"/>
        <v>4.3010299956639813</v>
      </c>
      <c r="D13" s="13">
        <v>20800</v>
      </c>
      <c r="E13" s="10">
        <f t="shared" si="1"/>
        <v>4.318063334962762</v>
      </c>
      <c r="F13" s="13">
        <v>19400</v>
      </c>
      <c r="G13" s="10">
        <f t="shared" si="1"/>
        <v>4.2878017299302265</v>
      </c>
      <c r="H13" s="11" t="s">
        <v>15</v>
      </c>
      <c r="I13" s="11" t="s">
        <v>15</v>
      </c>
      <c r="J13" s="11" t="s">
        <v>15</v>
      </c>
      <c r="K13" s="11" t="s">
        <v>15</v>
      </c>
      <c r="L13" s="11" t="s">
        <v>15</v>
      </c>
      <c r="M13" s="11" t="s">
        <v>15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10">
        <f>AVERAGE(C13,E13,G13)</f>
        <v>4.3022983535189896</v>
      </c>
      <c r="U13" s="10">
        <f t="shared" ref="U13" si="20">STDEV(C13,E13,G13,I13,K13,M13,O13,Q13,S13)</f>
        <v>1.5170620736231133E-2</v>
      </c>
    </row>
    <row r="14" spans="1:21" ht="16" x14ac:dyDescent="0.15">
      <c r="A14" s="6">
        <v>10</v>
      </c>
      <c r="B14" s="11" t="s">
        <v>15</v>
      </c>
      <c r="C14" s="11" t="s">
        <v>15</v>
      </c>
      <c r="D14" s="11" t="s">
        <v>15</v>
      </c>
      <c r="E14" s="11" t="s">
        <v>15</v>
      </c>
      <c r="F14" s="11" t="s">
        <v>15</v>
      </c>
      <c r="G14" s="11" t="s">
        <v>15</v>
      </c>
      <c r="H14" s="12">
        <v>14350</v>
      </c>
      <c r="I14" s="10">
        <f t="shared" ref="I14" si="21">LOG10(H14)</f>
        <v>4.1568519010700111</v>
      </c>
      <c r="J14" s="12">
        <v>18010</v>
      </c>
      <c r="K14" s="10">
        <f t="shared" ref="K14" si="22">LOG10(J14)</f>
        <v>4.2555137128195337</v>
      </c>
      <c r="L14" s="12">
        <v>14150</v>
      </c>
      <c r="M14" s="10">
        <f t="shared" ref="M14" si="23">LOG10(L14)</f>
        <v>4.1507564398603094</v>
      </c>
      <c r="N14" s="12">
        <v>14240</v>
      </c>
      <c r="O14" s="10">
        <f t="shared" ref="O14" si="24">LOG10(N14)</f>
        <v>4.1535099893008374</v>
      </c>
      <c r="P14" s="12">
        <v>9900</v>
      </c>
      <c r="Q14" s="10">
        <f t="shared" ref="Q14" si="25">LOG10(P14)</f>
        <v>3.9956351945975501</v>
      </c>
      <c r="R14" s="12">
        <v>10650</v>
      </c>
      <c r="S14" s="10">
        <f t="shared" ref="S14" si="26">LOG10(R14)</f>
        <v>4.0273496077747568</v>
      </c>
      <c r="T14" s="10">
        <f>AVERAGE(I14,K14,M14,O14,Q14,S14)</f>
        <v>4.1232694742371665</v>
      </c>
      <c r="U14" s="10">
        <f>STDEV(I14,K14,M14,O14,Q14,S14)</f>
        <v>9.5684345827295778E-2</v>
      </c>
    </row>
    <row r="15" spans="1:21" ht="16" x14ac:dyDescent="0.15">
      <c r="A15" s="6">
        <v>11</v>
      </c>
      <c r="B15" s="13">
        <v>27080</v>
      </c>
      <c r="C15" s="8">
        <f t="shared" si="0"/>
        <v>4.4326486600131068</v>
      </c>
      <c r="D15" s="13">
        <v>21500</v>
      </c>
      <c r="E15" s="10">
        <f t="shared" si="1"/>
        <v>4.3324384599156049</v>
      </c>
      <c r="F15" s="13">
        <v>24400</v>
      </c>
      <c r="G15" s="10">
        <f t="shared" si="1"/>
        <v>4.3873898263387296</v>
      </c>
      <c r="H15" s="11" t="s">
        <v>15</v>
      </c>
      <c r="I15" s="11" t="s">
        <v>15</v>
      </c>
      <c r="J15" s="11" t="s">
        <v>15</v>
      </c>
      <c r="K15" s="11" t="s">
        <v>15</v>
      </c>
      <c r="L15" s="11" t="s">
        <v>15</v>
      </c>
      <c r="M15" s="11" t="s">
        <v>15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15</v>
      </c>
      <c r="S15" s="11" t="s">
        <v>15</v>
      </c>
      <c r="T15" s="10">
        <f>AVERAGE(C15,E15,G15)</f>
        <v>4.3841589820891471</v>
      </c>
      <c r="U15" s="10">
        <f>STDEV(C15,E15,G15)</f>
        <v>5.0183162682508692E-2</v>
      </c>
    </row>
    <row r="16" spans="1:21" ht="16" x14ac:dyDescent="0.15">
      <c r="A16" s="6">
        <v>12</v>
      </c>
      <c r="B16" s="11" t="s">
        <v>15</v>
      </c>
      <c r="C16" s="11" t="s">
        <v>15</v>
      </c>
      <c r="D16" s="11" t="s">
        <v>15</v>
      </c>
      <c r="E16" s="11" t="s">
        <v>15</v>
      </c>
      <c r="F16" s="11" t="s">
        <v>15</v>
      </c>
      <c r="G16" s="11" t="s">
        <v>15</v>
      </c>
      <c r="H16" s="12">
        <v>65880</v>
      </c>
      <c r="I16" s="10">
        <f t="shared" ref="I16:I17" si="27">LOG10(H16)</f>
        <v>4.8187535904977166</v>
      </c>
      <c r="J16" s="12">
        <v>18010</v>
      </c>
      <c r="K16" s="10">
        <f t="shared" ref="K16:K17" si="28">LOG10(J16)</f>
        <v>4.2555137128195337</v>
      </c>
      <c r="L16" s="12">
        <v>14270</v>
      </c>
      <c r="M16" s="10">
        <f t="shared" ref="M16:M17" si="29">LOG10(L16)</f>
        <v>4.1544239731146471</v>
      </c>
      <c r="N16" s="12">
        <v>15240</v>
      </c>
      <c r="O16" s="10">
        <f t="shared" ref="O16:O17" si="30">LOG10(N16)</f>
        <v>4.1829849670035815</v>
      </c>
      <c r="P16" s="11" t="s">
        <v>16</v>
      </c>
      <c r="Q16" s="11" t="s">
        <v>16</v>
      </c>
      <c r="R16" s="11" t="s">
        <v>16</v>
      </c>
      <c r="S16" s="11" t="s">
        <v>16</v>
      </c>
      <c r="T16" s="10">
        <f>AVERAGE(I16,K16,M16,O16)</f>
        <v>4.352919060858869</v>
      </c>
      <c r="U16" s="10">
        <f>STDEV(I16,K16,M16,O16)</f>
        <v>0.31345786901565914</v>
      </c>
    </row>
    <row r="17" spans="1:24" ht="16" x14ac:dyDescent="0.15">
      <c r="A17" s="6">
        <v>14</v>
      </c>
      <c r="B17" s="13">
        <v>17800</v>
      </c>
      <c r="C17" s="8">
        <f t="shared" si="0"/>
        <v>4.2504200023088936</v>
      </c>
      <c r="D17" s="13">
        <v>10470</v>
      </c>
      <c r="E17" s="10">
        <f t="shared" si="1"/>
        <v>4.0199466816788423</v>
      </c>
      <c r="F17" s="13">
        <v>17060</v>
      </c>
      <c r="G17" s="10">
        <f t="shared" si="1"/>
        <v>4.2319790268315041</v>
      </c>
      <c r="H17" s="12">
        <v>13750</v>
      </c>
      <c r="I17" s="10">
        <f t="shared" si="27"/>
        <v>4.1383026981662816</v>
      </c>
      <c r="J17" s="12">
        <v>12470</v>
      </c>
      <c r="K17" s="10">
        <f t="shared" si="28"/>
        <v>4.0958664534785427</v>
      </c>
      <c r="L17" s="12">
        <v>12170</v>
      </c>
      <c r="M17" s="10">
        <f t="shared" si="29"/>
        <v>4.0852905782300653</v>
      </c>
      <c r="N17" s="12">
        <v>14100</v>
      </c>
      <c r="O17" s="10">
        <f t="shared" si="30"/>
        <v>4.1492191126553797</v>
      </c>
      <c r="P17" s="11" t="s">
        <v>16</v>
      </c>
      <c r="Q17" s="11" t="s">
        <v>16</v>
      </c>
      <c r="R17" s="11" t="s">
        <v>16</v>
      </c>
      <c r="S17" s="11" t="s">
        <v>16</v>
      </c>
      <c r="T17" s="10">
        <f>AVERAGE(C17,E17,G17,I17,K17,M17,O17)</f>
        <v>4.138717793335644</v>
      </c>
      <c r="U17" s="10">
        <f>STDEV(C17,E17,G17,I17,K17,M17,O17)</f>
        <v>8.1734094048736869E-2</v>
      </c>
    </row>
    <row r="18" spans="1:24" ht="16" x14ac:dyDescent="0.15">
      <c r="A18" s="14"/>
      <c r="B18" s="15"/>
      <c r="C18" s="16"/>
      <c r="D18" s="15"/>
      <c r="E18" s="17"/>
      <c r="F18" s="15"/>
      <c r="G18" s="17"/>
      <c r="H18" s="18"/>
      <c r="I18" s="17"/>
      <c r="J18" s="18"/>
      <c r="K18" s="17"/>
      <c r="L18" s="18"/>
      <c r="M18" s="17"/>
      <c r="N18" s="18"/>
      <c r="O18" s="17"/>
      <c r="P18" s="19"/>
      <c r="Q18" s="19"/>
      <c r="R18" s="19"/>
      <c r="S18" s="19"/>
      <c r="T18" s="19"/>
      <c r="U18" s="14"/>
      <c r="V18" s="20"/>
      <c r="W18" s="21"/>
      <c r="X18" s="21"/>
    </row>
    <row r="19" spans="1:24" x14ac:dyDescent="0.15">
      <c r="A19" s="42"/>
      <c r="B19" s="43" t="s">
        <v>17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5"/>
    </row>
    <row r="20" spans="1:24" ht="16" x14ac:dyDescent="0.2">
      <c r="A20" s="42"/>
      <c r="B20" s="38" t="s">
        <v>18</v>
      </c>
      <c r="C20" s="38"/>
      <c r="D20" s="38" t="s">
        <v>19</v>
      </c>
      <c r="E20" s="38"/>
      <c r="F20" s="38" t="s">
        <v>20</v>
      </c>
      <c r="G20" s="38"/>
      <c r="H20" s="38" t="s">
        <v>21</v>
      </c>
      <c r="I20" s="38"/>
      <c r="J20" s="38" t="s">
        <v>22</v>
      </c>
      <c r="K20" s="38"/>
      <c r="L20" s="38" t="s">
        <v>23</v>
      </c>
      <c r="M20" s="38"/>
      <c r="N20" s="46"/>
      <c r="O20" s="47"/>
      <c r="U20" s="22"/>
    </row>
    <row r="21" spans="1:24" ht="16" x14ac:dyDescent="0.15">
      <c r="A21" s="6" t="s">
        <v>10</v>
      </c>
      <c r="B21" s="4" t="s">
        <v>11</v>
      </c>
      <c r="C21" s="6" t="s">
        <v>12</v>
      </c>
      <c r="D21" s="4" t="s">
        <v>11</v>
      </c>
      <c r="E21" s="6" t="s">
        <v>12</v>
      </c>
      <c r="F21" s="4" t="s">
        <v>11</v>
      </c>
      <c r="G21" s="6" t="s">
        <v>12</v>
      </c>
      <c r="H21" s="4" t="s">
        <v>11</v>
      </c>
      <c r="I21" s="6" t="s">
        <v>12</v>
      </c>
      <c r="J21" s="4" t="s">
        <v>11</v>
      </c>
      <c r="K21" s="6" t="s">
        <v>12</v>
      </c>
      <c r="L21" s="4" t="s">
        <v>11</v>
      </c>
      <c r="M21" s="6" t="s">
        <v>12</v>
      </c>
      <c r="N21" s="5" t="s">
        <v>13</v>
      </c>
      <c r="O21" s="5" t="s">
        <v>14</v>
      </c>
      <c r="U21" s="14"/>
    </row>
    <row r="22" spans="1:24" ht="16" x14ac:dyDescent="0.2">
      <c r="A22" s="6">
        <v>0</v>
      </c>
      <c r="B22" s="7">
        <v>18140</v>
      </c>
      <c r="C22" s="8">
        <f>LOG10(B22)</f>
        <v>4.2586372827240764</v>
      </c>
      <c r="D22" s="7">
        <v>21470</v>
      </c>
      <c r="E22" s="8">
        <f>LOG10(D22)</f>
        <v>4.3318320444362488</v>
      </c>
      <c r="F22" s="9">
        <v>24150</v>
      </c>
      <c r="G22" s="8">
        <f>LOG10(F22)</f>
        <v>4.3829171350875313</v>
      </c>
      <c r="H22" s="9">
        <v>40940</v>
      </c>
      <c r="I22" s="8">
        <f>LOG10(H22)</f>
        <v>4.6121478383264867</v>
      </c>
      <c r="J22" s="9">
        <v>40800</v>
      </c>
      <c r="K22" s="8">
        <f>LOG10(J22)</f>
        <v>4.6106601630898796</v>
      </c>
      <c r="L22" s="9">
        <v>17340</v>
      </c>
      <c r="M22" s="8">
        <f>LOG10(L22)</f>
        <v>4.2390490931401912</v>
      </c>
      <c r="N22" s="23">
        <f>AVERAGE(C22,E22,G22,I22,K22,M22)</f>
        <v>4.4058739261340687</v>
      </c>
      <c r="O22" s="23">
        <f>STDEV(C22,E22,G22,I22,K22,M22)</f>
        <v>0.16733481303319497</v>
      </c>
      <c r="U22" s="14"/>
    </row>
    <row r="23" spans="1:24" ht="16" x14ac:dyDescent="0.2">
      <c r="A23" s="6">
        <v>1</v>
      </c>
      <c r="B23" s="7">
        <v>108200</v>
      </c>
      <c r="C23" s="8">
        <f t="shared" ref="C23:E33" si="31">LOG10(B23)</f>
        <v>5.0342272607705505</v>
      </c>
      <c r="D23" s="7">
        <v>44840</v>
      </c>
      <c r="E23" s="8">
        <f t="shared" si="31"/>
        <v>4.6516656039229352</v>
      </c>
      <c r="F23" s="9">
        <v>24150</v>
      </c>
      <c r="G23" s="8">
        <f t="shared" ref="G23:G24" si="32">LOG10(F23)</f>
        <v>4.3829171350875313</v>
      </c>
      <c r="H23" s="9">
        <v>35970</v>
      </c>
      <c r="I23" s="8">
        <f t="shared" ref="I23:I24" si="33">LOG10(H23)</f>
        <v>4.5559404378185109</v>
      </c>
      <c r="J23" s="9">
        <v>41140</v>
      </c>
      <c r="K23" s="8">
        <f t="shared" ref="K23" si="34">LOG10(J23)</f>
        <v>4.6142642873587052</v>
      </c>
      <c r="L23" s="9">
        <v>122900</v>
      </c>
      <c r="M23" s="8">
        <f t="shared" ref="M23" si="35">LOG10(L23)</f>
        <v>5.0895518828864539</v>
      </c>
      <c r="N23" s="23">
        <f t="shared" ref="N23" si="36">AVERAGE(C23,E23,G23,I23,K23,M23)</f>
        <v>4.7214277679741139</v>
      </c>
      <c r="O23" s="23">
        <f t="shared" ref="O23:O33" si="37">STDEV(C23,E23,G23,I23,K23,M23)</f>
        <v>0.2798875355580232</v>
      </c>
      <c r="U23" s="14"/>
    </row>
    <row r="24" spans="1:24" ht="16" x14ac:dyDescent="0.2">
      <c r="A24" s="6">
        <v>3</v>
      </c>
      <c r="B24" s="11" t="s">
        <v>15</v>
      </c>
      <c r="C24" s="11" t="s">
        <v>15</v>
      </c>
      <c r="D24" s="11" t="s">
        <v>15</v>
      </c>
      <c r="E24" s="11" t="s">
        <v>15</v>
      </c>
      <c r="F24" s="9">
        <v>156500</v>
      </c>
      <c r="G24" s="8">
        <f t="shared" si="32"/>
        <v>5.1945143418824671</v>
      </c>
      <c r="H24" s="9">
        <v>52130</v>
      </c>
      <c r="I24" s="8">
        <f t="shared" si="33"/>
        <v>4.7170877249270191</v>
      </c>
      <c r="J24" s="11" t="s">
        <v>15</v>
      </c>
      <c r="K24" s="11" t="s">
        <v>15</v>
      </c>
      <c r="L24" s="11" t="s">
        <v>15</v>
      </c>
      <c r="M24" s="11" t="s">
        <v>15</v>
      </c>
      <c r="N24" s="23">
        <f>AVERAGE(G24,I24)</f>
        <v>4.9558010334047431</v>
      </c>
      <c r="O24" s="23">
        <f>STDEV(G24,I24)</f>
        <v>0.33759159836814961</v>
      </c>
      <c r="U24" s="14"/>
    </row>
    <row r="25" spans="1:24" ht="16" x14ac:dyDescent="0.2">
      <c r="A25" s="6">
        <v>4</v>
      </c>
      <c r="B25" s="7">
        <v>29610</v>
      </c>
      <c r="C25" s="8">
        <f t="shared" si="31"/>
        <v>4.4714384073892992</v>
      </c>
      <c r="D25" s="7">
        <v>137400</v>
      </c>
      <c r="E25" s="8">
        <f t="shared" si="31"/>
        <v>5.1379867327235313</v>
      </c>
      <c r="F25" s="11" t="s">
        <v>15</v>
      </c>
      <c r="G25" s="11" t="s">
        <v>15</v>
      </c>
      <c r="H25" s="11" t="s">
        <v>15</v>
      </c>
      <c r="I25" s="11" t="s">
        <v>15</v>
      </c>
      <c r="J25" s="9">
        <v>115300</v>
      </c>
      <c r="K25" s="8">
        <f t="shared" ref="K25" si="38">LOG10(J25)</f>
        <v>5.0618293072946994</v>
      </c>
      <c r="L25" s="9">
        <v>625900</v>
      </c>
      <c r="M25" s="8">
        <f t="shared" ref="M25" si="39">LOG10(L25)</f>
        <v>5.7965049515532963</v>
      </c>
      <c r="N25" s="23">
        <f>AVERAGE(C25,E25,K25,M25)</f>
        <v>5.1169398497402065</v>
      </c>
      <c r="O25" s="23">
        <f>STDEV(C25,E25,K25,M25)</f>
        <v>0.54220567525964058</v>
      </c>
      <c r="U25" s="14"/>
    </row>
    <row r="26" spans="1:24" ht="16" x14ac:dyDescent="0.2">
      <c r="A26" s="6">
        <v>5</v>
      </c>
      <c r="B26" s="11" t="s">
        <v>15</v>
      </c>
      <c r="C26" s="11" t="s">
        <v>15</v>
      </c>
      <c r="D26" s="11" t="s">
        <v>15</v>
      </c>
      <c r="E26" s="11" t="s">
        <v>15</v>
      </c>
      <c r="F26" s="9">
        <v>68910</v>
      </c>
      <c r="G26" s="8">
        <f t="shared" ref="G26" si="40">LOG10(F26)</f>
        <v>4.8382822499146885</v>
      </c>
      <c r="H26" s="9">
        <v>90590</v>
      </c>
      <c r="I26" s="8">
        <f t="shared" ref="I26" si="41">LOG10(H26)</f>
        <v>4.9570802596579</v>
      </c>
      <c r="J26" s="11" t="s">
        <v>15</v>
      </c>
      <c r="K26" s="11" t="s">
        <v>15</v>
      </c>
      <c r="L26" s="11" t="s">
        <v>15</v>
      </c>
      <c r="M26" s="11" t="s">
        <v>15</v>
      </c>
      <c r="N26" s="23">
        <f>AVERAGE(G26,I26)</f>
        <v>4.8976812547862938</v>
      </c>
      <c r="O26" s="23">
        <f>STDEV(G26,I26)</f>
        <v>8.4002878280890411E-2</v>
      </c>
      <c r="U26" s="14"/>
    </row>
    <row r="27" spans="1:24" ht="16" x14ac:dyDescent="0.2">
      <c r="A27" s="6">
        <v>6</v>
      </c>
      <c r="B27" s="7">
        <v>232000</v>
      </c>
      <c r="C27" s="8">
        <f t="shared" si="31"/>
        <v>5.3654879848908994</v>
      </c>
      <c r="D27" s="7">
        <v>178800</v>
      </c>
      <c r="E27" s="8">
        <f t="shared" si="31"/>
        <v>5.2523675144598991</v>
      </c>
      <c r="F27" s="11" t="s">
        <v>15</v>
      </c>
      <c r="G27" s="11" t="s">
        <v>15</v>
      </c>
      <c r="H27" s="11" t="s">
        <v>15</v>
      </c>
      <c r="I27" s="11" t="s">
        <v>15</v>
      </c>
      <c r="J27" s="9">
        <v>45500</v>
      </c>
      <c r="K27" s="8">
        <f t="shared" ref="K27" si="42">LOG10(J27)</f>
        <v>4.6580113966571126</v>
      </c>
      <c r="L27" s="9">
        <v>134300</v>
      </c>
      <c r="M27" s="8">
        <f t="shared" ref="M27" si="43">LOG10(L27)</f>
        <v>5.128076012668715</v>
      </c>
      <c r="N27" s="23">
        <f>AVERAGE(C27,E27,K27,M27)</f>
        <v>5.1009857271691565</v>
      </c>
      <c r="O27" s="23">
        <f>STDEV(C27,E27,K27,M27)</f>
        <v>0.31082579843822489</v>
      </c>
      <c r="U27" s="14"/>
    </row>
    <row r="28" spans="1:24" ht="16" x14ac:dyDescent="0.2">
      <c r="A28" s="6">
        <v>7</v>
      </c>
      <c r="B28" s="11" t="s">
        <v>15</v>
      </c>
      <c r="C28" s="11" t="s">
        <v>15</v>
      </c>
      <c r="D28" s="11" t="s">
        <v>15</v>
      </c>
      <c r="E28" s="11" t="s">
        <v>15</v>
      </c>
      <c r="F28" s="9">
        <v>87760</v>
      </c>
      <c r="G28" s="8">
        <f t="shared" ref="G28" si="44">LOG10(F28)</f>
        <v>4.9432966145666546</v>
      </c>
      <c r="H28" s="9">
        <v>59030</v>
      </c>
      <c r="I28" s="8">
        <f t="shared" ref="I28" si="45">LOG10(H28)</f>
        <v>4.7710727832211948</v>
      </c>
      <c r="J28" s="11" t="s">
        <v>15</v>
      </c>
      <c r="K28" s="11" t="s">
        <v>15</v>
      </c>
      <c r="L28" s="11" t="s">
        <v>15</v>
      </c>
      <c r="M28" s="11" t="s">
        <v>15</v>
      </c>
      <c r="N28" s="23">
        <f>AVERAGE(G28,I28)</f>
        <v>4.8571846988939242</v>
      </c>
      <c r="O28" s="23">
        <f>STDEV(G28,I28)</f>
        <v>0.12178063902630293</v>
      </c>
      <c r="U28" s="14"/>
    </row>
    <row r="29" spans="1:24" ht="16" x14ac:dyDescent="0.2">
      <c r="A29" s="6">
        <v>8</v>
      </c>
      <c r="B29" s="7">
        <v>174300</v>
      </c>
      <c r="C29" s="8">
        <f t="shared" si="31"/>
        <v>5.2412973871099933</v>
      </c>
      <c r="D29" s="24">
        <v>97800</v>
      </c>
      <c r="E29" s="8">
        <f t="shared" si="31"/>
        <v>4.9903388547876011</v>
      </c>
      <c r="F29" s="11" t="s">
        <v>15</v>
      </c>
      <c r="G29" s="11" t="s">
        <v>15</v>
      </c>
      <c r="H29" s="11" t="s">
        <v>15</v>
      </c>
      <c r="I29" s="11" t="s">
        <v>15</v>
      </c>
      <c r="J29" s="9">
        <v>32870</v>
      </c>
      <c r="K29" s="8">
        <f t="shared" ref="K29:K30" si="46">LOG10(J29)</f>
        <v>4.5167997040816248</v>
      </c>
      <c r="L29" s="9">
        <v>107400</v>
      </c>
      <c r="M29" s="8">
        <f t="shared" ref="M29:M30" si="47">LOG10(L29)</f>
        <v>5.0310042813635372</v>
      </c>
      <c r="N29" s="23">
        <f>AVERAGE(C29,E29,K29,M29)</f>
        <v>4.9448600568356884</v>
      </c>
      <c r="O29" s="23">
        <f>STDEV(C29,E29,K29,M29)</f>
        <v>0.30583214615359733</v>
      </c>
      <c r="U29" s="14"/>
    </row>
    <row r="30" spans="1:24" ht="16" x14ac:dyDescent="0.2">
      <c r="A30" s="6">
        <v>10</v>
      </c>
      <c r="B30" s="11" t="s">
        <v>15</v>
      </c>
      <c r="C30" s="11" t="s">
        <v>15</v>
      </c>
      <c r="D30" s="11" t="s">
        <v>15</v>
      </c>
      <c r="E30" s="11" t="s">
        <v>15</v>
      </c>
      <c r="F30" s="9">
        <v>95180</v>
      </c>
      <c r="G30" s="8">
        <f t="shared" ref="G30" si="48">LOG10(F30)</f>
        <v>4.9785457004627389</v>
      </c>
      <c r="H30" s="9">
        <v>32610</v>
      </c>
      <c r="I30" s="8">
        <f t="shared" ref="I30" si="49">LOG10(H30)</f>
        <v>4.5133507988059574</v>
      </c>
      <c r="J30" s="9">
        <v>31230</v>
      </c>
      <c r="K30" s="8">
        <f t="shared" si="46"/>
        <v>4.4945719842301983</v>
      </c>
      <c r="L30" s="9">
        <v>110800</v>
      </c>
      <c r="M30" s="8">
        <f t="shared" si="47"/>
        <v>5.0445397603924107</v>
      </c>
      <c r="N30" s="23">
        <f>AVERAGE(G30,I30,K30,M30)</f>
        <v>4.7577520609728268</v>
      </c>
      <c r="O30" s="23">
        <f>STDEV(G30,I30,K30,M30)</f>
        <v>0.29438792180873274</v>
      </c>
      <c r="U30" s="14"/>
    </row>
    <row r="31" spans="1:24" ht="16" x14ac:dyDescent="0.2">
      <c r="A31" s="6">
        <v>11</v>
      </c>
      <c r="B31" s="7">
        <v>185100</v>
      </c>
      <c r="C31" s="8">
        <f t="shared" si="31"/>
        <v>5.2674064187529037</v>
      </c>
      <c r="D31" s="7">
        <v>169200</v>
      </c>
      <c r="E31" s="8">
        <f t="shared" si="31"/>
        <v>5.2284003587030048</v>
      </c>
      <c r="F31" s="11" t="s">
        <v>15</v>
      </c>
      <c r="G31" s="11" t="s">
        <v>15</v>
      </c>
      <c r="H31" s="11" t="s">
        <v>15</v>
      </c>
      <c r="I31" s="11" t="s">
        <v>15</v>
      </c>
      <c r="J31" s="11" t="s">
        <v>15</v>
      </c>
      <c r="K31" s="11" t="s">
        <v>15</v>
      </c>
      <c r="L31" s="11" t="s">
        <v>15</v>
      </c>
      <c r="M31" s="11" t="s">
        <v>15</v>
      </c>
      <c r="N31" s="23">
        <f>AVERAGE(C31,E31)</f>
        <v>5.2479033887279538</v>
      </c>
      <c r="O31" s="23">
        <f>STDEV(C31,E31)</f>
        <v>2.7581449568653216E-2</v>
      </c>
      <c r="U31" s="14"/>
    </row>
    <row r="32" spans="1:24" ht="16" x14ac:dyDescent="0.2">
      <c r="A32" s="6">
        <v>12</v>
      </c>
      <c r="B32" s="11" t="s">
        <v>15</v>
      </c>
      <c r="C32" s="11" t="s">
        <v>15</v>
      </c>
      <c r="D32" s="11" t="s">
        <v>15</v>
      </c>
      <c r="E32" s="11" t="s">
        <v>15</v>
      </c>
      <c r="F32" s="9">
        <v>76970</v>
      </c>
      <c r="G32" s="8">
        <f t="shared" ref="G32:G33" si="50">LOG10(F32)</f>
        <v>4.8863214865594795</v>
      </c>
      <c r="H32" s="11" t="s">
        <v>15</v>
      </c>
      <c r="I32" s="11" t="s">
        <v>15</v>
      </c>
      <c r="J32" s="9">
        <v>29460</v>
      </c>
      <c r="K32" s="8">
        <f t="shared" ref="K32:K33" si="51">LOG10(J32)</f>
        <v>4.4692327425066125</v>
      </c>
      <c r="L32" s="9">
        <v>87610</v>
      </c>
      <c r="M32" s="8">
        <f t="shared" ref="M32:M33" si="52">LOG10(L32)</f>
        <v>4.9425536803342096</v>
      </c>
      <c r="N32" s="23">
        <f>AVERAGE(G32,I32,K32,M32)</f>
        <v>4.7660359698001002</v>
      </c>
      <c r="O32" s="23">
        <f>STDEV(G32,I32,K32,M32)</f>
        <v>0.25857229492552392</v>
      </c>
      <c r="U32" s="14"/>
    </row>
    <row r="33" spans="1:21" ht="16" x14ac:dyDescent="0.2">
      <c r="A33" s="6">
        <v>14</v>
      </c>
      <c r="B33" s="7">
        <v>234500</v>
      </c>
      <c r="C33" s="8">
        <f t="shared" si="31"/>
        <v>5.3701428470511017</v>
      </c>
      <c r="D33" s="7">
        <v>153000</v>
      </c>
      <c r="E33" s="8">
        <f t="shared" si="31"/>
        <v>5.1846914308175984</v>
      </c>
      <c r="F33" s="9">
        <v>54560</v>
      </c>
      <c r="G33" s="8">
        <f t="shared" si="50"/>
        <v>4.7368743616484226</v>
      </c>
      <c r="H33" s="9">
        <v>29070</v>
      </c>
      <c r="I33" s="8">
        <f t="shared" ref="I33" si="53">LOG10(H33)</f>
        <v>4.4634450317704282</v>
      </c>
      <c r="J33" s="9">
        <v>27170</v>
      </c>
      <c r="K33" s="8">
        <f t="shared" si="51"/>
        <v>4.4340896384178912</v>
      </c>
      <c r="L33" s="9">
        <v>92930</v>
      </c>
      <c r="M33" s="8">
        <f t="shared" si="52"/>
        <v>4.9681559371499704</v>
      </c>
      <c r="N33" s="23">
        <f>AVERAGE(C33,E33,G33,I33,K33,M33)</f>
        <v>4.859566541142569</v>
      </c>
      <c r="O33" s="23">
        <f t="shared" si="37"/>
        <v>0.38240874226804167</v>
      </c>
      <c r="U33" s="14"/>
    </row>
    <row r="34" spans="1:21" x14ac:dyDescent="0.15">
      <c r="A34" s="2" t="s">
        <v>24</v>
      </c>
    </row>
    <row r="35" spans="1:21" x14ac:dyDescent="0.15">
      <c r="A35" s="2" t="s">
        <v>25</v>
      </c>
    </row>
    <row r="36" spans="1:21" x14ac:dyDescent="0.15">
      <c r="A36" s="25" t="s">
        <v>26</v>
      </c>
    </row>
    <row r="38" spans="1:21" ht="15" thickBot="1" x14ac:dyDescent="0.2">
      <c r="A38" s="26" t="s">
        <v>27</v>
      </c>
    </row>
    <row r="39" spans="1:21" ht="16" x14ac:dyDescent="0.2">
      <c r="A39" s="27"/>
      <c r="B39" s="39" t="s">
        <v>28</v>
      </c>
      <c r="C39" s="40"/>
      <c r="D39" s="39" t="s">
        <v>29</v>
      </c>
      <c r="E39" s="41"/>
      <c r="F39" s="28"/>
      <c r="G39" s="28"/>
    </row>
    <row r="40" spans="1:21" ht="16" x14ac:dyDescent="0.15">
      <c r="A40" s="29" t="s">
        <v>10</v>
      </c>
      <c r="B40" s="30" t="s">
        <v>13</v>
      </c>
      <c r="C40" s="30" t="s">
        <v>14</v>
      </c>
      <c r="D40" s="30" t="s">
        <v>13</v>
      </c>
      <c r="E40" s="31" t="s">
        <v>14</v>
      </c>
      <c r="F40" s="32"/>
      <c r="G40" s="32"/>
    </row>
    <row r="41" spans="1:21" ht="16" x14ac:dyDescent="0.2">
      <c r="A41" s="3">
        <v>0</v>
      </c>
      <c r="B41" s="10">
        <f t="shared" ref="B41:B52" si="54">AVERAGE(C6,E6,G6,I6,K6,M6,O6,Q6,S6)</f>
        <v>4.3827965105463962</v>
      </c>
      <c r="C41" s="10">
        <f t="shared" ref="C41:C52" si="55">STDEV(C6,E6,G6,I6,K6,M6,O6,Q6,S6)</f>
        <v>0.1853447373982664</v>
      </c>
      <c r="D41" s="23">
        <f t="shared" ref="D41:D52" si="56">AVERAGE(C22,E22,G22,I22,K22,M22)</f>
        <v>4.4058739261340687</v>
      </c>
      <c r="E41" s="33">
        <f t="shared" ref="E41:E52" si="57">STDEV(C22,E22,G22,I22,K22,M22)</f>
        <v>0.16733481303319497</v>
      </c>
    </row>
    <row r="42" spans="1:21" ht="16" x14ac:dyDescent="0.2">
      <c r="A42" s="3">
        <v>1</v>
      </c>
      <c r="B42" s="10">
        <f t="shared" si="54"/>
        <v>4.3394400114752489</v>
      </c>
      <c r="C42" s="10">
        <f t="shared" si="55"/>
        <v>0.13193083641117359</v>
      </c>
      <c r="D42" s="23">
        <f t="shared" si="56"/>
        <v>4.7214277679741139</v>
      </c>
      <c r="E42" s="33">
        <f t="shared" si="57"/>
        <v>0.2798875355580232</v>
      </c>
    </row>
    <row r="43" spans="1:21" ht="16" x14ac:dyDescent="0.2">
      <c r="A43" s="3">
        <v>3</v>
      </c>
      <c r="B43" s="10">
        <f t="shared" si="54"/>
        <v>4.4109974395230855</v>
      </c>
      <c r="C43" s="10">
        <f t="shared" si="55"/>
        <v>7.0999715525549567E-2</v>
      </c>
      <c r="D43" s="23">
        <f t="shared" si="56"/>
        <v>4.9558010334047431</v>
      </c>
      <c r="E43" s="33">
        <f t="shared" si="57"/>
        <v>0.33759159836814961</v>
      </c>
    </row>
    <row r="44" spans="1:21" ht="16" x14ac:dyDescent="0.2">
      <c r="A44" s="3">
        <v>4</v>
      </c>
      <c r="B44" s="10">
        <f t="shared" si="54"/>
        <v>4.1102351345325898</v>
      </c>
      <c r="C44" s="10">
        <f t="shared" si="55"/>
        <v>1.7711499393684618E-2</v>
      </c>
      <c r="D44" s="23">
        <f t="shared" si="56"/>
        <v>5.1169398497402065</v>
      </c>
      <c r="E44" s="33">
        <f t="shared" si="57"/>
        <v>0.54220567525964058</v>
      </c>
    </row>
    <row r="45" spans="1:21" ht="16" x14ac:dyDescent="0.2">
      <c r="A45" s="3">
        <v>5</v>
      </c>
      <c r="B45" s="10">
        <f t="shared" si="54"/>
        <v>4.269905684347215</v>
      </c>
      <c r="C45" s="10">
        <f t="shared" si="55"/>
        <v>9.4777096282388354E-2</v>
      </c>
      <c r="D45" s="23">
        <f t="shared" si="56"/>
        <v>4.8976812547862938</v>
      </c>
      <c r="E45" s="33">
        <f t="shared" si="57"/>
        <v>8.4002878280890411E-2</v>
      </c>
    </row>
    <row r="46" spans="1:21" ht="16" x14ac:dyDescent="0.2">
      <c r="A46" s="3">
        <v>6</v>
      </c>
      <c r="B46" s="10">
        <f t="shared" si="54"/>
        <v>4.198279406465347</v>
      </c>
      <c r="C46" s="10">
        <f t="shared" si="55"/>
        <v>6.410114300195896E-2</v>
      </c>
      <c r="D46" s="23">
        <f t="shared" si="56"/>
        <v>5.1009857271691565</v>
      </c>
      <c r="E46" s="33">
        <f t="shared" si="57"/>
        <v>0.31082579843822489</v>
      </c>
    </row>
    <row r="47" spans="1:21" ht="16" x14ac:dyDescent="0.2">
      <c r="A47" s="3">
        <v>7</v>
      </c>
      <c r="B47" s="10">
        <f t="shared" si="54"/>
        <v>4.2526254349979071</v>
      </c>
      <c r="C47" s="10">
        <f t="shared" si="55"/>
        <v>0.13583044953989065</v>
      </c>
      <c r="D47" s="23">
        <f t="shared" si="56"/>
        <v>4.8571846988939242</v>
      </c>
      <c r="E47" s="33">
        <f t="shared" si="57"/>
        <v>0.12178063902630293</v>
      </c>
    </row>
    <row r="48" spans="1:21" ht="16" x14ac:dyDescent="0.2">
      <c r="A48" s="3">
        <v>8</v>
      </c>
      <c r="B48" s="10">
        <f t="shared" si="54"/>
        <v>4.3022983535189896</v>
      </c>
      <c r="C48" s="10">
        <f t="shared" si="55"/>
        <v>1.5170620736231133E-2</v>
      </c>
      <c r="D48" s="23">
        <f t="shared" si="56"/>
        <v>4.9448600568356884</v>
      </c>
      <c r="E48" s="33">
        <f t="shared" si="57"/>
        <v>0.30583214615359733</v>
      </c>
    </row>
    <row r="49" spans="1:5" ht="16" x14ac:dyDescent="0.2">
      <c r="A49" s="3">
        <v>10</v>
      </c>
      <c r="B49" s="10">
        <f t="shared" si="54"/>
        <v>4.1232694742371665</v>
      </c>
      <c r="C49" s="10">
        <f t="shared" si="55"/>
        <v>9.5684345827295778E-2</v>
      </c>
      <c r="D49" s="23">
        <f t="shared" si="56"/>
        <v>4.7577520609728268</v>
      </c>
      <c r="E49" s="33">
        <f t="shared" si="57"/>
        <v>0.29438792180873274</v>
      </c>
    </row>
    <row r="50" spans="1:5" ht="16" x14ac:dyDescent="0.2">
      <c r="A50" s="3">
        <v>11</v>
      </c>
      <c r="B50" s="10">
        <f t="shared" si="54"/>
        <v>4.3841589820891471</v>
      </c>
      <c r="C50" s="10">
        <f t="shared" si="55"/>
        <v>5.0183162682508692E-2</v>
      </c>
      <c r="D50" s="23">
        <f t="shared" si="56"/>
        <v>5.2479033887279538</v>
      </c>
      <c r="E50" s="33">
        <f t="shared" si="57"/>
        <v>2.7581449568653216E-2</v>
      </c>
    </row>
    <row r="51" spans="1:5" ht="16" x14ac:dyDescent="0.2">
      <c r="A51" s="3">
        <v>12</v>
      </c>
      <c r="B51" s="10">
        <f t="shared" si="54"/>
        <v>4.352919060858869</v>
      </c>
      <c r="C51" s="10">
        <f t="shared" si="55"/>
        <v>0.31345786901565914</v>
      </c>
      <c r="D51" s="23">
        <f t="shared" si="56"/>
        <v>4.7660359698001002</v>
      </c>
      <c r="E51" s="33">
        <f t="shared" si="57"/>
        <v>0.25857229492552392</v>
      </c>
    </row>
    <row r="52" spans="1:5" ht="17" thickBot="1" x14ac:dyDescent="0.25">
      <c r="A52" s="34">
        <v>14</v>
      </c>
      <c r="B52" s="35">
        <f t="shared" si="54"/>
        <v>4.138717793335644</v>
      </c>
      <c r="C52" s="35">
        <f t="shared" si="55"/>
        <v>8.1734094048736869E-2</v>
      </c>
      <c r="D52" s="36">
        <f t="shared" si="56"/>
        <v>4.859566541142569</v>
      </c>
      <c r="E52" s="37">
        <f t="shared" si="57"/>
        <v>0.38240874226804167</v>
      </c>
    </row>
    <row r="53" spans="1:5" x14ac:dyDescent="0.15">
      <c r="A53" s="2" t="s">
        <v>30</v>
      </c>
    </row>
  </sheetData>
  <mergeCells count="23">
    <mergeCell ref="A3:A4"/>
    <mergeCell ref="B3:S3"/>
    <mergeCell ref="T3:U4"/>
    <mergeCell ref="B4:C4"/>
    <mergeCell ref="D4:E4"/>
    <mergeCell ref="F4:G4"/>
    <mergeCell ref="H4:I4"/>
    <mergeCell ref="J4:K4"/>
    <mergeCell ref="L4:M4"/>
    <mergeCell ref="N4:O4"/>
    <mergeCell ref="A19:A20"/>
    <mergeCell ref="B19:M19"/>
    <mergeCell ref="N19:O20"/>
    <mergeCell ref="B20:C20"/>
    <mergeCell ref="D20:E20"/>
    <mergeCell ref="F20:G20"/>
    <mergeCell ref="H20:I20"/>
    <mergeCell ref="J20:K20"/>
    <mergeCell ref="L20:M20"/>
    <mergeCell ref="B39:C39"/>
    <mergeCell ref="D39:E39"/>
    <mergeCell ref="P4:Q4"/>
    <mergeCell ref="R4:S4"/>
  </mergeCells>
  <pageMargins left="0.75" right="0.75" top="1" bottom="1" header="0.5" footer="0.5"/>
  <pageSetup scale="73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2017-08-06T20:40:27Z</dcterms:created>
  <dcterms:modified xsi:type="dcterms:W3CDTF">2017-08-11T15:50:24Z</dcterms:modified>
</cp:coreProperties>
</file>